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aspenpharma-my.sharepoint.com/personal/pvanwyk_aspenpharma_com/Documents/Aspen Investor Relations/"/>
    </mc:Choice>
  </mc:AlternateContent>
  <xr:revisionPtr revIDLastSave="0" documentId="8_{B83A9C28-5898-49AE-AEBC-D4AC37D786E6}" xr6:coauthVersionLast="46" xr6:coauthVersionMax="46" xr10:uidLastSave="{00000000-0000-0000-0000-000000000000}"/>
  <bookViews>
    <workbookView xWindow="28680" yWindow="-120" windowWidth="21840" windowHeight="13140" xr2:uid="{00000000-000D-0000-FFFF-FFFF00000000}"/>
  </bookViews>
  <sheets>
    <sheet name="DISCLOSURE NOTE" sheetId="4" r:id="rId1"/>
    <sheet name="Actual" sheetId="1" r:id="rId2"/>
    <sheet name="CER" sheetId="3" r:id="rId3"/>
  </sheets>
  <definedNames>
    <definedName name="_xlnm.Print_Area" localSheetId="1">Actual!$A$1:$G$96</definedName>
    <definedName name="_xlnm.Print_Area" localSheetId="2">CER!$A$1:$G$97</definedName>
    <definedName name="_xlnm.Print_Area" localSheetId="0">'DISCLOSURE NOTE'!$A$1:$A$16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3" l="1"/>
  <c r="E23" i="3" s="1"/>
  <c r="D71" i="3"/>
  <c r="E7" i="3" s="1"/>
  <c r="E27" i="3" s="1"/>
  <c r="D69" i="3"/>
  <c r="E5" i="3" s="1"/>
  <c r="E25" i="3" s="1"/>
  <c r="D68" i="3"/>
  <c r="E4" i="3" s="1"/>
  <c r="C72" i="3"/>
  <c r="B72" i="3"/>
  <c r="D67" i="3"/>
  <c r="D70" i="3"/>
  <c r="E6" i="3" s="1"/>
  <c r="E26" i="3" s="1"/>
  <c r="E10" i="3"/>
  <c r="E14" i="3"/>
  <c r="E18" i="3"/>
  <c r="E24" i="3" l="1"/>
  <c r="E28" i="3" s="1"/>
  <c r="E2" i="3"/>
  <c r="E9" i="3"/>
  <c r="D72" i="3"/>
  <c r="E21" i="3" l="1"/>
  <c r="D50" i="3"/>
  <c r="C7" i="3" s="1"/>
  <c r="C27" i="3" s="1"/>
  <c r="D49" i="3"/>
  <c r="C6" i="3" s="1"/>
  <c r="C26" i="3" s="1"/>
  <c r="D48" i="3"/>
  <c r="C5" i="3" s="1"/>
  <c r="C25" i="3" s="1"/>
  <c r="D47" i="3"/>
  <c r="C4" i="3" s="1"/>
  <c r="C24" i="3" s="1"/>
  <c r="D46" i="3"/>
  <c r="C3" i="3" s="1"/>
  <c r="C51" i="3"/>
  <c r="B51" i="3"/>
  <c r="D51" i="3" s="1"/>
  <c r="C10" i="3"/>
  <c r="C14" i="3"/>
  <c r="C18" i="3"/>
  <c r="C2" i="3" l="1"/>
  <c r="C23" i="3"/>
  <c r="C28" i="3" s="1"/>
  <c r="C9" i="3"/>
  <c r="G9" i="3"/>
  <c r="F9" i="3"/>
  <c r="D9" i="3"/>
  <c r="G2" i="3"/>
  <c r="G7" i="3"/>
  <c r="G27" i="3" s="1"/>
  <c r="G6" i="3"/>
  <c r="G26" i="3" s="1"/>
  <c r="G5" i="3"/>
  <c r="G25" i="3" s="1"/>
  <c r="G4" i="3"/>
  <c r="G24" i="3" s="1"/>
  <c r="G3" i="3"/>
  <c r="G23" i="3" s="1"/>
  <c r="F2" i="3"/>
  <c r="F7" i="3"/>
  <c r="F27" i="3" s="1"/>
  <c r="F6" i="3"/>
  <c r="F26" i="3" s="1"/>
  <c r="F5" i="3"/>
  <c r="F25" i="3" s="1"/>
  <c r="F4" i="3"/>
  <c r="F24" i="3" s="1"/>
  <c r="F3" i="3"/>
  <c r="F23" i="3" s="1"/>
  <c r="D7" i="3"/>
  <c r="D27" i="3" s="1"/>
  <c r="D6" i="3"/>
  <c r="D26" i="3" s="1"/>
  <c r="D2" i="3"/>
  <c r="D5" i="3"/>
  <c r="D25" i="3" s="1"/>
  <c r="D4" i="3"/>
  <c r="D24" i="3" s="1"/>
  <c r="D3" i="3"/>
  <c r="D23" i="3" s="1"/>
  <c r="C21" i="3" l="1"/>
  <c r="D28" i="3"/>
  <c r="G28" i="3"/>
  <c r="F21" i="3"/>
  <c r="G21" i="3"/>
  <c r="F28" i="3"/>
  <c r="B28" i="1"/>
  <c r="G19" i="1" l="1"/>
  <c r="F19" i="1"/>
</calcChain>
</file>

<file path=xl/sharedStrings.xml><?xml version="1.0" encoding="utf-8"?>
<sst xmlns="http://schemas.openxmlformats.org/spreadsheetml/2006/main" count="224" uniqueCount="43">
  <si>
    <t>Unaudited six months ended 31 December 2020 R'million</t>
  </si>
  <si>
    <t>Unaudited restated six months ended 31 December 2019 R'million</t>
  </si>
  <si>
    <t>Unaudited restated 12 months ended 30 June 2019 R'million</t>
  </si>
  <si>
    <t>Unaudited restated 12 months ended 30 June 2018 R'million</t>
  </si>
  <si>
    <t>COMMERCIAL PHARMACEUTICALS BY CUSTOMER GEOGRAPHY</t>
  </si>
  <si>
    <t>Africa Middle East</t>
  </si>
  <si>
    <t>Europe CIS</t>
  </si>
  <si>
    <t>Asia</t>
  </si>
  <si>
    <t>Australasia</t>
  </si>
  <si>
    <t>Americas</t>
  </si>
  <si>
    <t>MANUFACTURING REVENUE BY GEOGRAPHY OF MANUFACTURE</t>
  </si>
  <si>
    <t>Manufacturing revenue - finished dose form</t>
  </si>
  <si>
    <t>Manufacturing revenue - active pharmaceutical ingredients (Chemicals)</t>
  </si>
  <si>
    <t>Manufacturing revenue - active pharmaceutical ingredients (Biochem)</t>
  </si>
  <si>
    <t>TOTAL REVENUE</t>
  </si>
  <si>
    <t>SUMMARY OF REGIONS</t>
  </si>
  <si>
    <t>COMMERCIAL PHARMACEUTICALS THERAPEUTIC AREA ANALYSIS</t>
  </si>
  <si>
    <t>Sterile Focus Brands R'million</t>
  </si>
  <si>
    <t>Regional Brands R'million</t>
  </si>
  <si>
    <t>Total R'million</t>
  </si>
  <si>
    <t>BY CUSTOMER GEOGRAPHY</t>
  </si>
  <si>
    <t>Commercial Pharmaceuticals</t>
  </si>
  <si>
    <t>Total Commercial Pharmaceuticals</t>
  </si>
  <si>
    <t>Unaudited restated 12 months ended 30 June 2020 R'million</t>
  </si>
  <si>
    <t>DISCLOSURE NOTE</t>
  </si>
  <si>
    <t>▪   The regional revenue segments have been consolidated into broader geographical regions which reflect the reshaped Aspen business structure, simplifying segmental management and analysis;</t>
  </si>
  <si>
    <t>▪   The business segments which make up the Manufacturing segment have been revised with the active pharmaceutical ingredients segment being split into a Chemical and a Biochem segment which reflects the increased strategic focus on these business segments as part of the reshaped Aspen business structure.</t>
  </si>
  <si>
    <r>
      <rPr>
        <sz val="11"/>
        <color theme="1"/>
        <rFont val="Calibri"/>
        <family val="2"/>
      </rPr>
      <t xml:space="preserve">▪    </t>
    </r>
    <r>
      <rPr>
        <sz val="11"/>
        <color theme="1"/>
        <rFont val="Calibri"/>
        <family val="2"/>
        <scheme val="minor"/>
      </rPr>
      <t>Turkey has been moved to MENA from Developed Europe and consequently comparatives have been restated to reflect this segmental change</t>
    </r>
  </si>
  <si>
    <r>
      <rPr>
        <sz val="11"/>
        <color theme="1"/>
        <rFont val="Calibri"/>
        <family val="2"/>
      </rPr>
      <t xml:space="preserve">▪    </t>
    </r>
    <r>
      <rPr>
        <sz val="11"/>
        <color theme="1"/>
        <rFont val="Calibri"/>
        <family val="2"/>
        <scheme val="minor"/>
      </rPr>
      <t>Following the disposal of the European Thrombosis assets and related European Thrombosis product discontinuations, the Anaesthetic and Thrombosis therapeutic segments have been consolidated under the Sterile Focus Brands segment;</t>
    </r>
  </si>
  <si>
    <r>
      <rPr>
        <sz val="11"/>
        <color theme="1"/>
        <rFont val="Calibri"/>
        <family val="2"/>
      </rPr>
      <t xml:space="preserve">▪    </t>
    </r>
    <r>
      <rPr>
        <sz val="11"/>
        <color theme="1"/>
        <rFont val="Calibri"/>
        <family val="2"/>
        <scheme val="minor"/>
      </rPr>
      <t>Discontinued operations arising from the completed disposals of the Nutritionals business, non-core pharmaceutical portfolio in the Asia Pacific region, Japanese business and Public sector ARVs in South Africa;</t>
    </r>
  </si>
  <si>
    <r>
      <rPr>
        <sz val="11"/>
        <color theme="1"/>
        <rFont val="Calibri"/>
        <family val="2"/>
      </rPr>
      <t xml:space="preserve">▪    </t>
    </r>
    <r>
      <rPr>
        <sz val="11"/>
        <color theme="1"/>
        <rFont val="Calibri"/>
        <family val="2"/>
        <scheme val="minor"/>
      </rPr>
      <t>Discontinued operations comprising European Thrombosis Assets divested to Mylan/Viatris until the date of disposal, being 27 November 2020, related Thrombosis products discontinuations and other product divestments;</t>
    </r>
  </si>
  <si>
    <t>Sterile Focus Brands R’million</t>
  </si>
  <si>
    <t>Regional Brands R’million</t>
  </si>
  <si>
    <t>Total R’million</t>
  </si>
  <si>
    <t>Reviewed 12 months ended 30 June 2021 R'million</t>
  </si>
  <si>
    <t>Reviewed 12 months ended 30 June 2020 R'million</t>
  </si>
  <si>
    <t>The financial years ended 30 June 2018, 30 June 2019 and 30 June 2020 and the interim results periods 31 December 2020 and 31 December 2019 have been restated to exclude the following discontinued operations:</t>
  </si>
  <si>
    <t xml:space="preserve">The following illustrative revenue disclosure is based on the Group’s reportable segments introduced with effect from the Interim results for the six months ended 31 December 2020. </t>
  </si>
  <si>
    <t>The business segments which make up the Pharmaceutical segment were revised with effect from the six months ended 31 December 2020 as follows:</t>
  </si>
  <si>
    <t>The financial disclosure relating to the financial years ended 30 June 2018 and 2019 is for illustrative purposes only, has not been reviewed or reported on by the Company’s auditors and management accept for responsibility for the accuracy of the financial disclosure.</t>
  </si>
  <si>
    <t>The financial disclosure for the financial years ended 30 June 2020 and 2021 agree to the audited Group annual financial statements.</t>
  </si>
  <si>
    <t>Reviewed year ended 30 June 2021 R'million</t>
  </si>
  <si>
    <t>Unaudited restated six months ended 
31 December 2019 R'million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</si>
</sst>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theme="4" tint="-0.249977111117893"/>
      <name val="Calibri"/>
      <family val="2"/>
      <scheme val="minor"/>
    </font>
    <font>
      <sz val="11"/>
      <color theme="4" tint="-0.249977111117893"/>
      <name val="Calibri"/>
      <family val="2"/>
      <scheme val="minor"/>
    </font>
    <font>
      <sz val="11"/>
      <color theme="1"/>
      <name val="Calibri"/>
      <family val="2"/>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1">
    <xf numFmtId="0" fontId="0" fillId="0" borderId="0" xfId="0"/>
    <xf numFmtId="0" fontId="0" fillId="0" borderId="1" xfId="0" applyBorder="1"/>
    <xf numFmtId="0" fontId="0" fillId="0" borderId="1" xfId="0" applyBorder="1" applyAlignment="1">
      <alignment horizontal="right" wrapText="1"/>
    </xf>
    <xf numFmtId="0" fontId="3" fillId="0" borderId="0" xfId="0" applyFont="1"/>
    <xf numFmtId="0" fontId="4" fillId="0" borderId="0" xfId="0" applyFont="1"/>
    <xf numFmtId="0" fontId="4" fillId="0" borderId="10" xfId="0" applyFont="1" applyBorder="1"/>
    <xf numFmtId="165" fontId="0" fillId="0" borderId="0" xfId="2" applyNumberFormat="1" applyFont="1"/>
    <xf numFmtId="3" fontId="0" fillId="0" borderId="0" xfId="0" applyNumberFormat="1"/>
    <xf numFmtId="164" fontId="2" fillId="0" borderId="0" xfId="0" applyNumberFormat="1" applyFont="1" applyFill="1"/>
    <xf numFmtId="164" fontId="0" fillId="0" borderId="3" xfId="1" applyNumberFormat="1" applyFont="1" applyFill="1" applyBorder="1"/>
    <xf numFmtId="164" fontId="0" fillId="0" borderId="0" xfId="1" applyNumberFormat="1" applyFont="1" applyFill="1" applyBorder="1"/>
    <xf numFmtId="164" fontId="0" fillId="0" borderId="1" xfId="1" applyNumberFormat="1" applyFont="1" applyFill="1" applyBorder="1"/>
    <xf numFmtId="164" fontId="0" fillId="0" borderId="0" xfId="1" applyNumberFormat="1" applyFont="1" applyFill="1"/>
    <xf numFmtId="164" fontId="0" fillId="0" borderId="9" xfId="1" applyNumberFormat="1" applyFont="1" applyFill="1" applyBorder="1"/>
    <xf numFmtId="164" fontId="4" fillId="0" borderId="10" xfId="1" applyNumberFormat="1" applyFont="1" applyFill="1" applyBorder="1"/>
    <xf numFmtId="0" fontId="0" fillId="0" borderId="0" xfId="0" applyFill="1"/>
    <xf numFmtId="3" fontId="0" fillId="0" borderId="3" xfId="0" applyNumberFormat="1" applyFill="1" applyBorder="1"/>
    <xf numFmtId="3" fontId="0" fillId="0" borderId="0" xfId="0" applyNumberFormat="1" applyFill="1" applyBorder="1"/>
    <xf numFmtId="3" fontId="0" fillId="0" borderId="1" xfId="0" applyNumberFormat="1" applyFill="1" applyBorder="1"/>
    <xf numFmtId="164" fontId="2" fillId="0" borderId="0" xfId="1" applyNumberFormat="1" applyFont="1" applyFill="1"/>
    <xf numFmtId="164" fontId="0" fillId="0" borderId="4" xfId="1" applyNumberFormat="1" applyFont="1" applyFill="1" applyBorder="1"/>
    <xf numFmtId="164" fontId="0" fillId="0" borderId="6" xfId="1" applyNumberFormat="1" applyFont="1" applyFill="1" applyBorder="1"/>
    <xf numFmtId="164" fontId="0" fillId="0" borderId="8" xfId="1" applyNumberFormat="1" applyFont="1" applyFill="1" applyBorder="1"/>
    <xf numFmtId="0" fontId="3" fillId="0" borderId="9" xfId="0" applyFont="1" applyBorder="1"/>
    <xf numFmtId="0" fontId="4" fillId="0" borderId="9" xfId="0" applyFont="1" applyBorder="1"/>
    <xf numFmtId="0" fontId="4" fillId="0" borderId="9" xfId="0" applyFont="1" applyFill="1" applyBorder="1"/>
    <xf numFmtId="0" fontId="3" fillId="0" borderId="9" xfId="0" applyFont="1" applyFill="1" applyBorder="1" applyAlignment="1">
      <alignment horizontal="right" wrapText="1"/>
    </xf>
    <xf numFmtId="0" fontId="3" fillId="0" borderId="9" xfId="0" applyFont="1" applyBorder="1" applyAlignment="1">
      <alignment horizontal="right" wrapText="1"/>
    </xf>
    <xf numFmtId="0" fontId="4" fillId="0" borderId="1" xfId="0" applyFont="1" applyBorder="1" applyAlignment="1">
      <alignment horizontal="right" wrapText="1"/>
    </xf>
    <xf numFmtId="164" fontId="4" fillId="0" borderId="0" xfId="0" applyNumberFormat="1" applyFont="1" applyFill="1"/>
    <xf numFmtId="164" fontId="5" fillId="0" borderId="2" xfId="1" applyNumberFormat="1" applyFont="1" applyFill="1" applyBorder="1"/>
    <xf numFmtId="164" fontId="5" fillId="0" borderId="5" xfId="1" applyNumberFormat="1" applyFont="1" applyFill="1" applyBorder="1"/>
    <xf numFmtId="164" fontId="5" fillId="0" borderId="7" xfId="1" applyNumberFormat="1" applyFont="1" applyFill="1" applyBorder="1"/>
    <xf numFmtId="164" fontId="5" fillId="0" borderId="0" xfId="1" applyNumberFormat="1" applyFont="1" applyFill="1"/>
    <xf numFmtId="0" fontId="5" fillId="0" borderId="0" xfId="0" applyFont="1" applyFill="1"/>
    <xf numFmtId="3" fontId="0" fillId="0" borderId="4" xfId="0" applyNumberFormat="1" applyFill="1" applyBorder="1"/>
    <xf numFmtId="3" fontId="0" fillId="0" borderId="6" xfId="0" applyNumberFormat="1" applyFill="1" applyBorder="1"/>
    <xf numFmtId="3" fontId="0" fillId="0" borderId="8" xfId="0" applyNumberFormat="1" applyFill="1" applyBorder="1"/>
    <xf numFmtId="0" fontId="4" fillId="0" borderId="0" xfId="0" applyFont="1" applyBorder="1"/>
    <xf numFmtId="164" fontId="4" fillId="0" borderId="0" xfId="1" applyNumberFormat="1" applyFont="1" applyFill="1" applyBorder="1"/>
    <xf numFmtId="164" fontId="5" fillId="0" borderId="11" xfId="1" applyNumberFormat="1" applyFont="1" applyFill="1" applyBorder="1"/>
    <xf numFmtId="0" fontId="0" fillId="0" borderId="0" xfId="0" applyBorder="1"/>
    <xf numFmtId="164" fontId="4" fillId="0" borderId="0" xfId="1" applyNumberFormat="1" applyFont="1" applyFill="1"/>
    <xf numFmtId="0" fontId="0" fillId="0" borderId="1" xfId="0" applyFill="1" applyBorder="1" applyAlignment="1">
      <alignment horizontal="right" wrapText="1"/>
    </xf>
    <xf numFmtId="0" fontId="3" fillId="0" borderId="0" xfId="0" applyFont="1" applyBorder="1" applyAlignment="1">
      <alignment horizontal="right" wrapText="1"/>
    </xf>
    <xf numFmtId="0" fontId="3" fillId="0" borderId="0" xfId="0" applyFont="1" applyFill="1" applyBorder="1" applyAlignment="1">
      <alignment horizontal="right" wrapText="1"/>
    </xf>
    <xf numFmtId="164" fontId="0" fillId="0" borderId="12" xfId="1" applyNumberFormat="1" applyFont="1" applyFill="1" applyBorder="1"/>
    <xf numFmtId="164" fontId="5" fillId="0" borderId="0" xfId="1" applyNumberFormat="1" applyFont="1" applyFill="1" applyBorder="1"/>
    <xf numFmtId="164" fontId="2" fillId="0" borderId="0" xfId="1" applyNumberFormat="1" applyFont="1" applyFill="1" applyBorder="1"/>
    <xf numFmtId="164" fontId="2" fillId="0" borderId="0" xfId="0" applyNumberFormat="1" applyFont="1" applyFill="1" applyBorder="1"/>
    <xf numFmtId="0" fontId="4" fillId="0" borderId="1" xfId="0" applyFont="1" applyFill="1" applyBorder="1" applyAlignment="1">
      <alignment horizontal="center" wrapText="1"/>
    </xf>
    <xf numFmtId="0" fontId="4" fillId="0" borderId="0" xfId="0" applyFont="1" applyFill="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0" xfId="0" applyFont="1" applyAlignment="1">
      <alignment horizontal="left"/>
    </xf>
    <xf numFmtId="0" fontId="2" fillId="0" borderId="0" xfId="0" applyFont="1" applyFill="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0" fillId="0" borderId="0" xfId="0" applyFill="1" applyAlignment="1">
      <alignment wrapText="1"/>
    </xf>
    <xf numFmtId="0" fontId="0" fillId="0" borderId="0" xfId="0" applyFill="1" applyBorder="1" applyAlignment="1">
      <alignment vertical="top" wrapText="1"/>
    </xf>
    <xf numFmtId="0" fontId="0" fillId="0" borderId="0" xfId="0" applyFill="1" applyBorder="1" applyAlignment="1">
      <alignment horizontal="left" vertical="top" wrapText="1"/>
    </xf>
  </cellXfs>
  <cellStyles count="4">
    <cellStyle name="Comma" xfId="1" builtinId="3"/>
    <cellStyle name="Comma 2" xfId="3" xr:uid="{47601DB4-4923-4F64-8E04-E788A03B392B}"/>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83BA1-1E15-421E-B8D2-9DF814F9F57A}">
  <sheetPr>
    <tabColor rgb="FF92D050"/>
  </sheetPr>
  <dimension ref="A1:O15"/>
  <sheetViews>
    <sheetView tabSelected="1" zoomScale="95" zoomScaleNormal="95" workbookViewId="0"/>
  </sheetViews>
  <sheetFormatPr defaultColWidth="9.08984375" defaultRowHeight="14.5" x14ac:dyDescent="0.35"/>
  <cols>
    <col min="1" max="1" width="135.1796875" style="15" customWidth="1"/>
    <col min="2" max="2" width="39.81640625" style="15" customWidth="1"/>
    <col min="3" max="16384" width="9.08984375" style="15"/>
  </cols>
  <sheetData>
    <row r="1" spans="1:15" x14ac:dyDescent="0.35">
      <c r="A1" s="55" t="s">
        <v>24</v>
      </c>
    </row>
    <row r="2" spans="1:15" x14ac:dyDescent="0.35">
      <c r="A2" s="55"/>
    </row>
    <row r="3" spans="1:15" ht="29.5" customHeight="1" x14ac:dyDescent="0.35">
      <c r="A3" s="56" t="s">
        <v>37</v>
      </c>
    </row>
    <row r="4" spans="1:15" ht="29.5" customHeight="1" x14ac:dyDescent="0.35">
      <c r="A4" s="57" t="s">
        <v>38</v>
      </c>
    </row>
    <row r="5" spans="1:15" ht="29.5" customHeight="1" x14ac:dyDescent="0.35">
      <c r="A5" s="56" t="s">
        <v>28</v>
      </c>
    </row>
    <row r="6" spans="1:15" ht="29.5" customHeight="1" x14ac:dyDescent="0.35">
      <c r="A6" s="56" t="s">
        <v>25</v>
      </c>
    </row>
    <row r="7" spans="1:15" ht="29.5" customHeight="1" x14ac:dyDescent="0.35">
      <c r="A7" s="56" t="s">
        <v>26</v>
      </c>
    </row>
    <row r="8" spans="1:15" x14ac:dyDescent="0.35">
      <c r="A8" s="58"/>
    </row>
    <row r="9" spans="1:15" ht="29.5" customHeight="1" x14ac:dyDescent="0.35">
      <c r="A9" s="57" t="s">
        <v>36</v>
      </c>
    </row>
    <row r="10" spans="1:15" ht="29.5" customHeight="1" x14ac:dyDescent="0.35">
      <c r="A10" s="56" t="s">
        <v>30</v>
      </c>
      <c r="B10" s="59"/>
      <c r="C10" s="59"/>
      <c r="D10" s="59"/>
      <c r="E10" s="59"/>
      <c r="F10" s="59"/>
      <c r="G10" s="59"/>
      <c r="H10" s="59"/>
      <c r="I10" s="59"/>
      <c r="J10" s="59"/>
      <c r="K10" s="59"/>
      <c r="L10" s="59"/>
      <c r="M10" s="59"/>
      <c r="N10" s="59"/>
      <c r="O10" s="59"/>
    </row>
    <row r="11" spans="1:15" ht="29.5" customHeight="1" x14ac:dyDescent="0.35">
      <c r="A11" s="56" t="s">
        <v>29</v>
      </c>
      <c r="B11" s="59"/>
      <c r="C11" s="59"/>
      <c r="D11" s="59"/>
      <c r="E11" s="59"/>
      <c r="F11" s="59"/>
      <c r="G11" s="59"/>
      <c r="H11" s="59"/>
      <c r="I11" s="59"/>
      <c r="J11" s="59"/>
      <c r="K11" s="59"/>
      <c r="L11" s="59"/>
      <c r="M11" s="59"/>
      <c r="N11" s="59"/>
      <c r="O11" s="59"/>
    </row>
    <row r="12" spans="1:15" ht="29.5" customHeight="1" x14ac:dyDescent="0.35">
      <c r="A12" s="56" t="s">
        <v>27</v>
      </c>
      <c r="B12" s="59"/>
      <c r="C12" s="59"/>
      <c r="D12" s="59"/>
      <c r="E12" s="59"/>
      <c r="F12" s="59"/>
      <c r="G12" s="59"/>
      <c r="H12" s="59"/>
      <c r="I12" s="59"/>
      <c r="J12" s="59"/>
      <c r="K12" s="59"/>
      <c r="L12" s="59"/>
      <c r="M12" s="59"/>
      <c r="N12" s="59"/>
      <c r="O12" s="59"/>
    </row>
    <row r="13" spans="1:15" x14ac:dyDescent="0.35">
      <c r="A13" s="60"/>
    </row>
    <row r="14" spans="1:15" ht="29.5" customHeight="1" x14ac:dyDescent="0.35">
      <c r="A14" s="57" t="s">
        <v>39</v>
      </c>
    </row>
    <row r="15" spans="1:15" ht="29.5" customHeight="1" x14ac:dyDescent="0.35">
      <c r="A15" s="57" t="s">
        <v>40</v>
      </c>
    </row>
  </sheetData>
  <pageMargins left="0.7" right="0.7" top="0.75" bottom="0.75" header="0.3" footer="0.3"/>
  <pageSetup paperSize="9"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M104"/>
  <sheetViews>
    <sheetView zoomScale="96" zoomScaleNormal="96" workbookViewId="0">
      <selection activeCell="B1" sqref="B1"/>
    </sheetView>
  </sheetViews>
  <sheetFormatPr defaultRowHeight="14.5" x14ac:dyDescent="0.35"/>
  <cols>
    <col min="1" max="1" width="65.7265625" bestFit="1" customWidth="1"/>
    <col min="2" max="8" width="20" customWidth="1"/>
    <col min="9" max="16" width="15.36328125" customWidth="1"/>
  </cols>
  <sheetData>
    <row r="1" spans="1:7" ht="58" x14ac:dyDescent="0.35">
      <c r="A1" s="1"/>
      <c r="B1" s="28" t="s">
        <v>34</v>
      </c>
      <c r="C1" s="2" t="s">
        <v>0</v>
      </c>
      <c r="D1" s="2" t="s">
        <v>23</v>
      </c>
      <c r="E1" s="2" t="s">
        <v>42</v>
      </c>
      <c r="F1" s="2" t="s">
        <v>2</v>
      </c>
      <c r="G1" s="2" t="s">
        <v>3</v>
      </c>
    </row>
    <row r="2" spans="1:7" x14ac:dyDescent="0.35">
      <c r="A2" s="4" t="s">
        <v>4</v>
      </c>
      <c r="B2" s="29">
        <v>27874</v>
      </c>
      <c r="C2" s="8">
        <v>14331</v>
      </c>
      <c r="D2" s="8">
        <v>26366</v>
      </c>
      <c r="E2" s="8">
        <v>12813</v>
      </c>
      <c r="F2" s="8">
        <v>24601</v>
      </c>
      <c r="G2" s="8">
        <v>23811</v>
      </c>
    </row>
    <row r="3" spans="1:7" x14ac:dyDescent="0.35">
      <c r="A3" t="s">
        <v>5</v>
      </c>
      <c r="B3" s="30">
        <v>8570</v>
      </c>
      <c r="C3" s="9">
        <v>4264</v>
      </c>
      <c r="D3" s="9">
        <v>8368</v>
      </c>
      <c r="E3" s="9">
        <v>4089</v>
      </c>
      <c r="F3" s="9">
        <v>7708</v>
      </c>
      <c r="G3" s="20">
        <v>7634</v>
      </c>
    </row>
    <row r="4" spans="1:7" x14ac:dyDescent="0.35">
      <c r="A4" t="s">
        <v>6</v>
      </c>
      <c r="B4" s="31">
        <v>5314</v>
      </c>
      <c r="C4" s="10">
        <v>2925</v>
      </c>
      <c r="D4" s="10">
        <v>5453</v>
      </c>
      <c r="E4" s="10">
        <v>2396</v>
      </c>
      <c r="F4" s="10">
        <v>4872</v>
      </c>
      <c r="G4" s="21">
        <v>5096</v>
      </c>
    </row>
    <row r="5" spans="1:7" x14ac:dyDescent="0.35">
      <c r="A5" t="s">
        <v>7</v>
      </c>
      <c r="B5" s="31">
        <v>5117</v>
      </c>
      <c r="C5" s="10">
        <v>2598</v>
      </c>
      <c r="D5" s="10">
        <v>4320</v>
      </c>
      <c r="E5" s="10">
        <v>2227</v>
      </c>
      <c r="F5" s="10">
        <v>4216</v>
      </c>
      <c r="G5" s="21">
        <v>3713</v>
      </c>
    </row>
    <row r="6" spans="1:7" x14ac:dyDescent="0.35">
      <c r="A6" t="s">
        <v>8</v>
      </c>
      <c r="B6" s="31">
        <v>4867</v>
      </c>
      <c r="C6" s="10">
        <v>2479</v>
      </c>
      <c r="D6" s="10">
        <v>4230</v>
      </c>
      <c r="E6" s="10">
        <v>2093</v>
      </c>
      <c r="F6" s="10">
        <v>4047</v>
      </c>
      <c r="G6" s="21">
        <v>3891</v>
      </c>
    </row>
    <row r="7" spans="1:7" x14ac:dyDescent="0.35">
      <c r="A7" t="s">
        <v>9</v>
      </c>
      <c r="B7" s="32">
        <v>4006</v>
      </c>
      <c r="C7" s="11">
        <v>2065</v>
      </c>
      <c r="D7" s="11">
        <v>3995</v>
      </c>
      <c r="E7" s="11">
        <v>2008</v>
      </c>
      <c r="F7" s="11">
        <v>3758</v>
      </c>
      <c r="G7" s="22">
        <v>3477</v>
      </c>
    </row>
    <row r="8" spans="1:7" x14ac:dyDescent="0.35">
      <c r="B8" s="47"/>
      <c r="C8" s="10"/>
      <c r="D8" s="10"/>
      <c r="E8" s="10"/>
      <c r="F8" s="10"/>
      <c r="G8" s="10"/>
    </row>
    <row r="9" spans="1:7" x14ac:dyDescent="0.35">
      <c r="A9" s="4" t="s">
        <v>10</v>
      </c>
      <c r="B9" s="39">
        <v>9892</v>
      </c>
      <c r="C9" s="48">
        <v>4302</v>
      </c>
      <c r="D9" s="48">
        <v>7293</v>
      </c>
      <c r="E9" s="48">
        <v>3171</v>
      </c>
      <c r="F9" s="49">
        <v>5789</v>
      </c>
      <c r="G9" s="49">
        <v>6127</v>
      </c>
    </row>
    <row r="10" spans="1:7" x14ac:dyDescent="0.35">
      <c r="A10" s="3" t="s">
        <v>11</v>
      </c>
      <c r="B10" s="42">
        <v>3495</v>
      </c>
      <c r="C10" s="19">
        <v>1051</v>
      </c>
      <c r="D10" s="19">
        <v>1378</v>
      </c>
      <c r="E10" s="19">
        <v>628</v>
      </c>
      <c r="F10" s="19">
        <v>1187</v>
      </c>
      <c r="G10" s="19">
        <v>1477</v>
      </c>
    </row>
    <row r="11" spans="1:7" x14ac:dyDescent="0.35">
      <c r="A11" t="s">
        <v>6</v>
      </c>
      <c r="B11" s="30">
        <v>2248</v>
      </c>
      <c r="C11" s="9">
        <v>551</v>
      </c>
      <c r="D11" s="9">
        <v>672</v>
      </c>
      <c r="E11" s="9">
        <v>303</v>
      </c>
      <c r="F11" s="9">
        <v>589</v>
      </c>
      <c r="G11" s="20">
        <v>596</v>
      </c>
    </row>
    <row r="12" spans="1:7" x14ac:dyDescent="0.35">
      <c r="A12" t="s">
        <v>5</v>
      </c>
      <c r="B12" s="31">
        <v>693</v>
      </c>
      <c r="C12" s="10">
        <v>226</v>
      </c>
      <c r="D12" s="10">
        <v>313</v>
      </c>
      <c r="E12" s="10">
        <v>155</v>
      </c>
      <c r="F12" s="10">
        <v>232</v>
      </c>
      <c r="G12" s="21">
        <v>532</v>
      </c>
    </row>
    <row r="13" spans="1:7" x14ac:dyDescent="0.35">
      <c r="A13" t="s">
        <v>8</v>
      </c>
      <c r="B13" s="32">
        <v>554</v>
      </c>
      <c r="C13" s="11">
        <v>274</v>
      </c>
      <c r="D13" s="11">
        <v>393</v>
      </c>
      <c r="E13" s="11">
        <v>170</v>
      </c>
      <c r="F13" s="11">
        <v>366</v>
      </c>
      <c r="G13" s="22">
        <v>349</v>
      </c>
    </row>
    <row r="14" spans="1:7" x14ac:dyDescent="0.35">
      <c r="A14" s="3" t="s">
        <v>12</v>
      </c>
      <c r="B14" s="42">
        <v>5154</v>
      </c>
      <c r="C14" s="19">
        <v>2708</v>
      </c>
      <c r="D14" s="19">
        <v>4799</v>
      </c>
      <c r="E14" s="19">
        <v>2154</v>
      </c>
      <c r="F14" s="19">
        <v>4417</v>
      </c>
      <c r="G14" s="19">
        <v>4099</v>
      </c>
    </row>
    <row r="15" spans="1:7" x14ac:dyDescent="0.35">
      <c r="A15" t="s">
        <v>6</v>
      </c>
      <c r="B15" s="30">
        <v>4817</v>
      </c>
      <c r="C15" s="9">
        <v>2530</v>
      </c>
      <c r="D15" s="9">
        <v>4312</v>
      </c>
      <c r="E15" s="9">
        <v>1960</v>
      </c>
      <c r="F15" s="9">
        <v>3969</v>
      </c>
      <c r="G15" s="20">
        <v>3824</v>
      </c>
    </row>
    <row r="16" spans="1:7" x14ac:dyDescent="0.35">
      <c r="A16" t="s">
        <v>5</v>
      </c>
      <c r="B16" s="31">
        <v>260</v>
      </c>
      <c r="C16" s="10">
        <v>136</v>
      </c>
      <c r="D16" s="10">
        <v>372</v>
      </c>
      <c r="E16" s="10">
        <v>141</v>
      </c>
      <c r="F16" s="10">
        <v>335</v>
      </c>
      <c r="G16" s="21">
        <v>275</v>
      </c>
    </row>
    <row r="17" spans="1:13" x14ac:dyDescent="0.35">
      <c r="A17" t="s">
        <v>7</v>
      </c>
      <c r="B17" s="32">
        <v>77</v>
      </c>
      <c r="C17" s="11">
        <v>42</v>
      </c>
      <c r="D17" s="11">
        <v>115</v>
      </c>
      <c r="E17" s="11">
        <v>53</v>
      </c>
      <c r="F17" s="11">
        <v>113</v>
      </c>
      <c r="G17" s="22">
        <v>0</v>
      </c>
    </row>
    <row r="18" spans="1:13" x14ac:dyDescent="0.35">
      <c r="A18" s="3" t="s">
        <v>13</v>
      </c>
      <c r="B18" s="42">
        <v>1243</v>
      </c>
      <c r="C18" s="19">
        <v>543</v>
      </c>
      <c r="D18" s="19">
        <v>1116</v>
      </c>
      <c r="E18" s="19">
        <v>389</v>
      </c>
      <c r="F18" s="19">
        <v>185</v>
      </c>
      <c r="G18" s="19">
        <v>551</v>
      </c>
    </row>
    <row r="19" spans="1:13" x14ac:dyDescent="0.35">
      <c r="A19" t="s">
        <v>6</v>
      </c>
      <c r="B19" s="40">
        <v>1243</v>
      </c>
      <c r="C19" s="13">
        <v>543</v>
      </c>
      <c r="D19" s="13">
        <v>1116</v>
      </c>
      <c r="E19" s="13">
        <v>389</v>
      </c>
      <c r="F19" s="13">
        <f>185219.271169496/1000</f>
        <v>185.21927116949601</v>
      </c>
      <c r="G19" s="46">
        <f>550815.202757407/1000</f>
        <v>550.81520275740695</v>
      </c>
    </row>
    <row r="20" spans="1:13" x14ac:dyDescent="0.35">
      <c r="A20" s="4"/>
    </row>
    <row r="21" spans="1:13" ht="15" thickBot="1" x14ac:dyDescent="0.4">
      <c r="A21" s="5" t="s">
        <v>14</v>
      </c>
      <c r="B21" s="14">
        <v>37766</v>
      </c>
      <c r="C21" s="14">
        <v>18633</v>
      </c>
      <c r="D21" s="14">
        <v>33659</v>
      </c>
      <c r="E21" s="14">
        <v>15984</v>
      </c>
      <c r="F21" s="14">
        <v>30390</v>
      </c>
      <c r="G21" s="14">
        <v>29938</v>
      </c>
    </row>
    <row r="22" spans="1:13" x14ac:dyDescent="0.35">
      <c r="A22" s="4" t="s">
        <v>15</v>
      </c>
      <c r="B22" s="34"/>
      <c r="D22" s="15"/>
      <c r="F22" s="15"/>
      <c r="G22" s="15"/>
      <c r="H22" s="15"/>
    </row>
    <row r="23" spans="1:13" x14ac:dyDescent="0.35">
      <c r="A23" t="s">
        <v>5</v>
      </c>
      <c r="B23" s="33">
        <v>13622</v>
      </c>
      <c r="C23" s="12">
        <v>4626</v>
      </c>
      <c r="D23" s="12">
        <v>11553</v>
      </c>
      <c r="E23" s="12">
        <v>4385</v>
      </c>
      <c r="F23" s="12">
        <v>8275</v>
      </c>
      <c r="G23" s="12">
        <v>8441</v>
      </c>
      <c r="K23" s="7"/>
      <c r="L23" s="7"/>
      <c r="M23" s="7"/>
    </row>
    <row r="24" spans="1:13" x14ac:dyDescent="0.35">
      <c r="A24" t="s">
        <v>6</v>
      </c>
      <c r="B24" s="33">
        <v>9523</v>
      </c>
      <c r="C24" s="12">
        <v>6549</v>
      </c>
      <c r="D24" s="12">
        <v>9053</v>
      </c>
      <c r="E24" s="12">
        <v>5048</v>
      </c>
      <c r="F24" s="12">
        <v>9615</v>
      </c>
      <c r="G24" s="12">
        <v>10067</v>
      </c>
      <c r="K24" s="7"/>
      <c r="L24" s="7"/>
      <c r="M24" s="7"/>
    </row>
    <row r="25" spans="1:13" x14ac:dyDescent="0.35">
      <c r="A25" t="s">
        <v>7</v>
      </c>
      <c r="B25" s="33">
        <v>5421</v>
      </c>
      <c r="C25" s="12">
        <v>2640</v>
      </c>
      <c r="D25" s="12">
        <v>4623</v>
      </c>
      <c r="E25" s="12">
        <v>2280</v>
      </c>
      <c r="F25" s="12">
        <v>4329</v>
      </c>
      <c r="G25" s="12">
        <v>3713</v>
      </c>
      <c r="K25" s="7"/>
      <c r="L25" s="7"/>
      <c r="M25" s="7"/>
    </row>
    <row r="26" spans="1:13" x14ac:dyDescent="0.35">
      <c r="A26" t="s">
        <v>8</v>
      </c>
      <c r="B26" s="33">
        <v>5194</v>
      </c>
      <c r="C26" s="12">
        <v>2753</v>
      </c>
      <c r="D26" s="12">
        <v>4435</v>
      </c>
      <c r="E26" s="12">
        <v>2263</v>
      </c>
      <c r="F26" s="12">
        <v>4413</v>
      </c>
      <c r="G26" s="12">
        <v>4240</v>
      </c>
      <c r="K26" s="7"/>
      <c r="L26" s="7"/>
      <c r="M26" s="7"/>
    </row>
    <row r="27" spans="1:13" x14ac:dyDescent="0.35">
      <c r="A27" t="s">
        <v>9</v>
      </c>
      <c r="B27" s="33">
        <v>4006</v>
      </c>
      <c r="C27" s="12">
        <v>2065</v>
      </c>
      <c r="D27" s="12">
        <v>3995</v>
      </c>
      <c r="E27" s="12">
        <v>2008</v>
      </c>
      <c r="F27" s="12">
        <v>3758</v>
      </c>
      <c r="G27" s="12">
        <v>3477</v>
      </c>
      <c r="K27" s="7"/>
      <c r="L27" s="7"/>
      <c r="M27" s="7"/>
    </row>
    <row r="28" spans="1:13" ht="15" thickBot="1" x14ac:dyDescent="0.4">
      <c r="A28" s="5" t="s">
        <v>14</v>
      </c>
      <c r="B28" s="14">
        <f>SUM(B23:B27)</f>
        <v>37766</v>
      </c>
      <c r="C28" s="14">
        <v>18633</v>
      </c>
      <c r="D28" s="14">
        <v>33659</v>
      </c>
      <c r="E28" s="14">
        <v>15984</v>
      </c>
      <c r="F28" s="14">
        <v>30390</v>
      </c>
      <c r="G28" s="14">
        <v>29938</v>
      </c>
    </row>
    <row r="29" spans="1:13" x14ac:dyDescent="0.35">
      <c r="A29" s="38"/>
      <c r="B29" s="39"/>
      <c r="C29" s="39"/>
      <c r="D29" s="39"/>
      <c r="E29" s="39"/>
      <c r="F29" s="39"/>
      <c r="G29" s="39"/>
      <c r="H29" s="39"/>
    </row>
    <row r="30" spans="1:13" x14ac:dyDescent="0.35">
      <c r="A30" s="38"/>
      <c r="B30" s="39"/>
      <c r="C30" s="39"/>
      <c r="D30" s="39"/>
      <c r="E30" s="39"/>
      <c r="F30" s="39"/>
      <c r="H30" s="39"/>
    </row>
    <row r="31" spans="1:13" x14ac:dyDescent="0.35">
      <c r="A31" s="38"/>
      <c r="B31" s="39"/>
      <c r="C31" s="39"/>
      <c r="D31" s="39"/>
      <c r="E31" s="39"/>
      <c r="F31" s="39"/>
      <c r="H31" s="39"/>
    </row>
    <row r="32" spans="1:13" x14ac:dyDescent="0.35">
      <c r="H32" s="6"/>
    </row>
    <row r="33" spans="1:8" x14ac:dyDescent="0.35">
      <c r="A33" s="4" t="s">
        <v>16</v>
      </c>
      <c r="H33" s="6"/>
    </row>
    <row r="34" spans="1:8" x14ac:dyDescent="0.35">
      <c r="A34" s="52" t="s">
        <v>41</v>
      </c>
      <c r="B34" s="52"/>
      <c r="C34" s="52"/>
      <c r="D34" s="52"/>
      <c r="E34" s="53"/>
      <c r="F34" s="53"/>
      <c r="H34" s="6"/>
    </row>
    <row r="35" spans="1:8" ht="39.5" customHeight="1" x14ac:dyDescent="0.35">
      <c r="A35" s="24" t="s">
        <v>20</v>
      </c>
      <c r="B35" s="27" t="s">
        <v>31</v>
      </c>
      <c r="C35" s="27" t="s">
        <v>32</v>
      </c>
      <c r="D35" s="27" t="s">
        <v>33</v>
      </c>
      <c r="E35" s="44"/>
      <c r="F35" s="41"/>
      <c r="H35" s="6"/>
    </row>
    <row r="36" spans="1:8" x14ac:dyDescent="0.35">
      <c r="A36" s="3" t="s">
        <v>21</v>
      </c>
      <c r="G36" s="6"/>
      <c r="H36" s="6"/>
    </row>
    <row r="37" spans="1:8" x14ac:dyDescent="0.35">
      <c r="A37" s="15" t="s">
        <v>5</v>
      </c>
      <c r="B37" s="12">
        <v>513</v>
      </c>
      <c r="C37" s="12">
        <v>8057</v>
      </c>
      <c r="D37" s="12">
        <v>8570</v>
      </c>
      <c r="E37" s="12"/>
      <c r="G37" s="6"/>
      <c r="H37" s="6"/>
    </row>
    <row r="38" spans="1:8" x14ac:dyDescent="0.35">
      <c r="A38" s="15" t="s">
        <v>6</v>
      </c>
      <c r="B38" s="12">
        <v>3540</v>
      </c>
      <c r="C38" s="12">
        <v>1774</v>
      </c>
      <c r="D38" s="12">
        <v>5314</v>
      </c>
      <c r="E38" s="12"/>
      <c r="G38" s="6"/>
      <c r="H38" s="6"/>
    </row>
    <row r="39" spans="1:8" x14ac:dyDescent="0.35">
      <c r="A39" s="15" t="s">
        <v>7</v>
      </c>
      <c r="B39" s="12">
        <v>4491</v>
      </c>
      <c r="C39" s="12">
        <v>626</v>
      </c>
      <c r="D39" s="12">
        <v>5117</v>
      </c>
      <c r="E39" s="12"/>
      <c r="G39" s="6"/>
      <c r="H39" s="6"/>
    </row>
    <row r="40" spans="1:8" x14ac:dyDescent="0.35">
      <c r="A40" s="15" t="s">
        <v>8</v>
      </c>
      <c r="B40" s="12">
        <v>754</v>
      </c>
      <c r="C40" s="12">
        <v>4113</v>
      </c>
      <c r="D40" s="12">
        <v>4867</v>
      </c>
      <c r="E40" s="12"/>
      <c r="G40" s="6"/>
      <c r="H40" s="6"/>
    </row>
    <row r="41" spans="1:8" x14ac:dyDescent="0.35">
      <c r="A41" s="15" t="s">
        <v>9</v>
      </c>
      <c r="B41" s="12">
        <v>1393</v>
      </c>
      <c r="C41" s="12">
        <v>2613</v>
      </c>
      <c r="D41" s="12">
        <v>4006</v>
      </c>
      <c r="E41" s="12"/>
      <c r="G41" s="6"/>
      <c r="H41" s="6"/>
    </row>
    <row r="42" spans="1:8" x14ac:dyDescent="0.35">
      <c r="A42" s="23" t="s">
        <v>22</v>
      </c>
      <c r="B42" s="13">
        <v>10691</v>
      </c>
      <c r="C42" s="13">
        <v>17183</v>
      </c>
      <c r="D42" s="13">
        <v>27874</v>
      </c>
      <c r="E42" s="10"/>
      <c r="G42" s="6"/>
      <c r="H42" s="6"/>
    </row>
    <row r="43" spans="1:8" x14ac:dyDescent="0.35">
      <c r="G43" s="6"/>
      <c r="H43" s="6"/>
    </row>
    <row r="44" spans="1:8" hidden="1" x14ac:dyDescent="0.35">
      <c r="G44" s="6"/>
      <c r="H44" s="6"/>
    </row>
    <row r="45" spans="1:8" hidden="1" x14ac:dyDescent="0.35">
      <c r="A45" s="4" t="s">
        <v>16</v>
      </c>
    </row>
    <row r="46" spans="1:8" x14ac:dyDescent="0.35">
      <c r="A46" s="52" t="s">
        <v>0</v>
      </c>
      <c r="B46" s="52"/>
      <c r="C46" s="52"/>
      <c r="D46" s="52"/>
      <c r="E46" s="53"/>
      <c r="F46" s="53"/>
    </row>
    <row r="47" spans="1:8" ht="33" customHeight="1" x14ac:dyDescent="0.35">
      <c r="A47" s="24" t="s">
        <v>20</v>
      </c>
      <c r="B47" s="27" t="s">
        <v>17</v>
      </c>
      <c r="C47" s="27" t="s">
        <v>18</v>
      </c>
      <c r="D47" s="27" t="s">
        <v>19</v>
      </c>
      <c r="E47" s="44"/>
      <c r="F47" s="41"/>
    </row>
    <row r="48" spans="1:8" x14ac:dyDescent="0.35">
      <c r="A48" s="3" t="s">
        <v>21</v>
      </c>
    </row>
    <row r="49" spans="1:6" x14ac:dyDescent="0.35">
      <c r="A49" s="15" t="s">
        <v>5</v>
      </c>
      <c r="B49" s="12">
        <v>260</v>
      </c>
      <c r="C49" s="12">
        <v>4004</v>
      </c>
      <c r="D49" s="12">
        <v>4264</v>
      </c>
      <c r="E49" s="12"/>
    </row>
    <row r="50" spans="1:6" x14ac:dyDescent="0.35">
      <c r="A50" s="15" t="s">
        <v>6</v>
      </c>
      <c r="B50" s="12">
        <v>1900</v>
      </c>
      <c r="C50" s="12">
        <v>1025</v>
      </c>
      <c r="D50" s="12">
        <v>2925</v>
      </c>
      <c r="E50" s="12"/>
    </row>
    <row r="51" spans="1:6" x14ac:dyDescent="0.35">
      <c r="A51" s="15" t="s">
        <v>7</v>
      </c>
      <c r="B51" s="12">
        <v>2262</v>
      </c>
      <c r="C51" s="12">
        <v>336</v>
      </c>
      <c r="D51" s="12">
        <v>2598</v>
      </c>
      <c r="E51" s="12"/>
    </row>
    <row r="52" spans="1:6" x14ac:dyDescent="0.35">
      <c r="A52" s="15" t="s">
        <v>8</v>
      </c>
      <c r="B52" s="12">
        <v>397</v>
      </c>
      <c r="C52" s="12">
        <v>2082</v>
      </c>
      <c r="D52" s="12">
        <v>2479</v>
      </c>
      <c r="E52" s="12"/>
    </row>
    <row r="53" spans="1:6" x14ac:dyDescent="0.35">
      <c r="A53" s="15" t="s">
        <v>9</v>
      </c>
      <c r="B53" s="12">
        <v>736</v>
      </c>
      <c r="C53" s="12">
        <v>1329</v>
      </c>
      <c r="D53" s="12">
        <v>2065</v>
      </c>
      <c r="E53" s="12"/>
    </row>
    <row r="54" spans="1:6" x14ac:dyDescent="0.35">
      <c r="A54" s="23" t="s">
        <v>22</v>
      </c>
      <c r="B54" s="13">
        <v>5555</v>
      </c>
      <c r="C54" s="13">
        <v>8776</v>
      </c>
      <c r="D54" s="13">
        <v>14331</v>
      </c>
      <c r="E54" s="10"/>
    </row>
    <row r="55" spans="1:6" x14ac:dyDescent="0.35">
      <c r="A55" s="15"/>
      <c r="B55" s="15"/>
      <c r="C55" s="15"/>
      <c r="D55" s="15"/>
      <c r="E55" s="15"/>
      <c r="F55" s="15"/>
    </row>
    <row r="56" spans="1:6" x14ac:dyDescent="0.35">
      <c r="A56" s="50" t="s">
        <v>23</v>
      </c>
      <c r="B56" s="50"/>
      <c r="C56" s="50"/>
      <c r="D56" s="50"/>
      <c r="E56" s="51"/>
      <c r="F56" s="51"/>
    </row>
    <row r="57" spans="1:6" ht="29" x14ac:dyDescent="0.35">
      <c r="A57" s="25" t="s">
        <v>20</v>
      </c>
      <c r="B57" s="26" t="s">
        <v>17</v>
      </c>
      <c r="C57" s="26" t="s">
        <v>18</v>
      </c>
      <c r="D57" s="26" t="s">
        <v>19</v>
      </c>
      <c r="E57" s="45"/>
      <c r="F57" s="41"/>
    </row>
    <row r="58" spans="1:6" x14ac:dyDescent="0.35">
      <c r="A58" s="3" t="s">
        <v>21</v>
      </c>
      <c r="B58" s="15"/>
      <c r="C58" s="15"/>
      <c r="D58" s="15"/>
      <c r="E58" s="15"/>
    </row>
    <row r="59" spans="1:6" x14ac:dyDescent="0.35">
      <c r="A59" s="15" t="s">
        <v>5</v>
      </c>
      <c r="B59" s="12">
        <v>457</v>
      </c>
      <c r="C59" s="12">
        <v>7911</v>
      </c>
      <c r="D59" s="12">
        <v>8368</v>
      </c>
      <c r="E59" s="12"/>
    </row>
    <row r="60" spans="1:6" x14ac:dyDescent="0.35">
      <c r="A60" s="15" t="s">
        <v>6</v>
      </c>
      <c r="B60" s="12">
        <v>3364</v>
      </c>
      <c r="C60" s="12">
        <v>2089</v>
      </c>
      <c r="D60" s="12">
        <v>5453</v>
      </c>
      <c r="E60" s="12"/>
    </row>
    <row r="61" spans="1:6" x14ac:dyDescent="0.35">
      <c r="A61" s="15" t="s">
        <v>7</v>
      </c>
      <c r="B61" s="12">
        <v>3728</v>
      </c>
      <c r="C61" s="12">
        <v>592</v>
      </c>
      <c r="D61" s="12">
        <v>4320</v>
      </c>
      <c r="E61" s="12"/>
    </row>
    <row r="62" spans="1:6" x14ac:dyDescent="0.35">
      <c r="A62" s="15" t="s">
        <v>8</v>
      </c>
      <c r="B62" s="12">
        <v>683</v>
      </c>
      <c r="C62" s="12">
        <v>3547</v>
      </c>
      <c r="D62" s="12">
        <v>4230</v>
      </c>
      <c r="E62" s="12"/>
    </row>
    <row r="63" spans="1:6" x14ac:dyDescent="0.35">
      <c r="A63" s="15" t="s">
        <v>9</v>
      </c>
      <c r="B63" s="12">
        <v>1383</v>
      </c>
      <c r="C63" s="12">
        <v>2612</v>
      </c>
      <c r="D63" s="12">
        <v>3995</v>
      </c>
      <c r="E63" s="12"/>
    </row>
    <row r="64" spans="1:6" x14ac:dyDescent="0.35">
      <c r="A64" s="23" t="s">
        <v>22</v>
      </c>
      <c r="B64" s="13">
        <v>9615</v>
      </c>
      <c r="C64" s="13">
        <v>16751</v>
      </c>
      <c r="D64" s="13">
        <v>26366</v>
      </c>
      <c r="E64" s="10"/>
    </row>
    <row r="65" spans="1:6" x14ac:dyDescent="0.35">
      <c r="A65" s="15"/>
      <c r="B65" s="15"/>
      <c r="C65" s="15"/>
      <c r="D65" s="15"/>
      <c r="E65" s="15"/>
      <c r="F65" s="15"/>
    </row>
    <row r="66" spans="1:6" x14ac:dyDescent="0.35">
      <c r="A66" s="50" t="s">
        <v>1</v>
      </c>
      <c r="B66" s="50"/>
      <c r="C66" s="50"/>
      <c r="D66" s="50"/>
      <c r="E66" s="51"/>
      <c r="F66" s="51"/>
    </row>
    <row r="67" spans="1:6" ht="29" x14ac:dyDescent="0.35">
      <c r="A67" s="25" t="s">
        <v>20</v>
      </c>
      <c r="B67" s="26" t="s">
        <v>17</v>
      </c>
      <c r="C67" s="26" t="s">
        <v>18</v>
      </c>
      <c r="D67" s="26" t="s">
        <v>19</v>
      </c>
      <c r="E67" s="45"/>
      <c r="F67" s="41"/>
    </row>
    <row r="68" spans="1:6" x14ac:dyDescent="0.35">
      <c r="A68" s="3" t="s">
        <v>21</v>
      </c>
      <c r="B68" s="15"/>
      <c r="C68" s="15"/>
      <c r="D68" s="15"/>
      <c r="E68" s="15"/>
    </row>
    <row r="69" spans="1:6" x14ac:dyDescent="0.35">
      <c r="A69" s="15" t="s">
        <v>5</v>
      </c>
      <c r="B69" s="12">
        <v>222</v>
      </c>
      <c r="C69" s="12">
        <v>3867</v>
      </c>
      <c r="D69" s="12">
        <v>4089</v>
      </c>
      <c r="E69" s="12"/>
    </row>
    <row r="70" spans="1:6" x14ac:dyDescent="0.35">
      <c r="A70" s="15" t="s">
        <v>6</v>
      </c>
      <c r="B70" s="12">
        <v>1406</v>
      </c>
      <c r="C70" s="12">
        <v>990</v>
      </c>
      <c r="D70" s="12">
        <v>2396</v>
      </c>
      <c r="E70" s="12"/>
    </row>
    <row r="71" spans="1:6" x14ac:dyDescent="0.35">
      <c r="A71" s="15" t="s">
        <v>7</v>
      </c>
      <c r="B71" s="12">
        <v>1950</v>
      </c>
      <c r="C71" s="12">
        <v>277</v>
      </c>
      <c r="D71" s="12">
        <v>2227</v>
      </c>
      <c r="E71" s="12"/>
    </row>
    <row r="72" spans="1:6" x14ac:dyDescent="0.35">
      <c r="A72" s="15" t="s">
        <v>8</v>
      </c>
      <c r="B72" s="12">
        <v>374</v>
      </c>
      <c r="C72" s="12">
        <v>1719</v>
      </c>
      <c r="D72" s="12">
        <v>2093</v>
      </c>
      <c r="E72" s="12"/>
    </row>
    <row r="73" spans="1:6" x14ac:dyDescent="0.35">
      <c r="A73" s="15" t="s">
        <v>9</v>
      </c>
      <c r="B73" s="12">
        <v>683</v>
      </c>
      <c r="C73" s="12">
        <v>1325</v>
      </c>
      <c r="D73" s="12">
        <v>2008</v>
      </c>
      <c r="E73" s="12"/>
    </row>
    <row r="74" spans="1:6" x14ac:dyDescent="0.35">
      <c r="A74" s="23" t="s">
        <v>22</v>
      </c>
      <c r="B74" s="13">
        <v>4635</v>
      </c>
      <c r="C74" s="13">
        <v>8178</v>
      </c>
      <c r="D74" s="13">
        <v>12813</v>
      </c>
      <c r="E74" s="10"/>
    </row>
    <row r="75" spans="1:6" x14ac:dyDescent="0.35">
      <c r="A75" s="15"/>
      <c r="B75" s="15"/>
      <c r="C75" s="15"/>
      <c r="D75" s="15"/>
      <c r="E75" s="15"/>
      <c r="F75" s="15"/>
    </row>
    <row r="76" spans="1:6" x14ac:dyDescent="0.35">
      <c r="A76" s="4" t="s">
        <v>16</v>
      </c>
      <c r="B76" s="15"/>
      <c r="C76" s="15"/>
      <c r="D76" s="15"/>
      <c r="E76" s="15"/>
      <c r="F76" s="15"/>
    </row>
    <row r="77" spans="1:6" x14ac:dyDescent="0.35">
      <c r="A77" s="50" t="s">
        <v>2</v>
      </c>
      <c r="B77" s="50"/>
      <c r="C77" s="50"/>
      <c r="D77" s="50"/>
      <c r="E77" s="51"/>
      <c r="F77" s="51"/>
    </row>
    <row r="78" spans="1:6" ht="29" x14ac:dyDescent="0.35">
      <c r="A78" s="25" t="s">
        <v>20</v>
      </c>
      <c r="B78" s="26" t="s">
        <v>17</v>
      </c>
      <c r="C78" s="26" t="s">
        <v>18</v>
      </c>
      <c r="D78" s="26" t="s">
        <v>19</v>
      </c>
      <c r="E78" s="45"/>
      <c r="F78" s="41"/>
    </row>
    <row r="79" spans="1:6" x14ac:dyDescent="0.35">
      <c r="A79" s="3" t="s">
        <v>21</v>
      </c>
      <c r="B79" s="15"/>
      <c r="C79" s="15"/>
      <c r="D79" s="15"/>
      <c r="E79" s="15"/>
    </row>
    <row r="80" spans="1:6" x14ac:dyDescent="0.35">
      <c r="A80" s="15" t="s">
        <v>5</v>
      </c>
      <c r="B80" s="12">
        <v>375</v>
      </c>
      <c r="C80" s="12">
        <v>7333</v>
      </c>
      <c r="D80" s="12">
        <v>7708</v>
      </c>
      <c r="E80" s="12"/>
    </row>
    <row r="81" spans="1:6" x14ac:dyDescent="0.35">
      <c r="A81" s="15" t="s">
        <v>6</v>
      </c>
      <c r="B81" s="12">
        <v>2896</v>
      </c>
      <c r="C81" s="12">
        <v>1976</v>
      </c>
      <c r="D81" s="12">
        <v>4872</v>
      </c>
      <c r="E81" s="12"/>
    </row>
    <row r="82" spans="1:6" x14ac:dyDescent="0.35">
      <c r="A82" s="15" t="s">
        <v>7</v>
      </c>
      <c r="B82" s="12">
        <v>3688</v>
      </c>
      <c r="C82" s="12">
        <v>528</v>
      </c>
      <c r="D82" s="12">
        <v>4216</v>
      </c>
      <c r="E82" s="12"/>
    </row>
    <row r="83" spans="1:6" x14ac:dyDescent="0.35">
      <c r="A83" s="15" t="s">
        <v>8</v>
      </c>
      <c r="B83" s="12">
        <v>685</v>
      </c>
      <c r="C83" s="12">
        <v>3362</v>
      </c>
      <c r="D83" s="12">
        <v>4047</v>
      </c>
      <c r="E83" s="12"/>
    </row>
    <row r="84" spans="1:6" x14ac:dyDescent="0.35">
      <c r="A84" s="15" t="s">
        <v>9</v>
      </c>
      <c r="B84" s="12">
        <v>1304</v>
      </c>
      <c r="C84" s="12">
        <v>2454</v>
      </c>
      <c r="D84" s="12">
        <v>3758</v>
      </c>
      <c r="E84" s="12"/>
    </row>
    <row r="85" spans="1:6" x14ac:dyDescent="0.35">
      <c r="A85" s="23" t="s">
        <v>22</v>
      </c>
      <c r="B85" s="13">
        <v>8948</v>
      </c>
      <c r="C85" s="13">
        <v>15653</v>
      </c>
      <c r="D85" s="13">
        <v>24601</v>
      </c>
      <c r="E85" s="10"/>
    </row>
    <row r="86" spans="1:6" x14ac:dyDescent="0.35">
      <c r="A86" s="15"/>
      <c r="B86" s="15"/>
      <c r="C86" s="15"/>
      <c r="D86" s="15"/>
      <c r="E86" s="15"/>
      <c r="F86" s="15"/>
    </row>
    <row r="87" spans="1:6" x14ac:dyDescent="0.35">
      <c r="A87" s="50" t="s">
        <v>3</v>
      </c>
      <c r="B87" s="50"/>
      <c r="C87" s="50"/>
      <c r="D87" s="50"/>
      <c r="E87" s="51"/>
      <c r="F87" s="51"/>
    </row>
    <row r="88" spans="1:6" ht="29" x14ac:dyDescent="0.35">
      <c r="A88" s="25" t="s">
        <v>20</v>
      </c>
      <c r="B88" s="26" t="s">
        <v>17</v>
      </c>
      <c r="C88" s="26" t="s">
        <v>18</v>
      </c>
      <c r="D88" s="26" t="s">
        <v>19</v>
      </c>
      <c r="E88" s="45"/>
      <c r="F88" s="41"/>
    </row>
    <row r="89" spans="1:6" x14ac:dyDescent="0.35">
      <c r="A89" s="3" t="s">
        <v>21</v>
      </c>
      <c r="B89" s="15"/>
      <c r="C89" s="15"/>
      <c r="D89" s="15"/>
      <c r="E89" s="15"/>
    </row>
    <row r="90" spans="1:6" x14ac:dyDescent="0.35">
      <c r="A90" s="15" t="s">
        <v>5</v>
      </c>
      <c r="B90" s="12">
        <v>394</v>
      </c>
      <c r="C90" s="12">
        <v>7240</v>
      </c>
      <c r="D90" s="12">
        <v>7634</v>
      </c>
      <c r="E90" s="12"/>
    </row>
    <row r="91" spans="1:6" x14ac:dyDescent="0.35">
      <c r="A91" s="15" t="s">
        <v>6</v>
      </c>
      <c r="B91" s="12">
        <v>3015</v>
      </c>
      <c r="C91" s="12">
        <v>2081</v>
      </c>
      <c r="D91" s="12">
        <v>5096</v>
      </c>
      <c r="E91" s="12"/>
    </row>
    <row r="92" spans="1:6" x14ac:dyDescent="0.35">
      <c r="A92" s="15" t="s">
        <v>7</v>
      </c>
      <c r="B92" s="12">
        <v>3204</v>
      </c>
      <c r="C92" s="12">
        <v>509</v>
      </c>
      <c r="D92" s="12">
        <v>3713</v>
      </c>
      <c r="E92" s="12"/>
    </row>
    <row r="93" spans="1:6" x14ac:dyDescent="0.35">
      <c r="A93" s="15" t="s">
        <v>8</v>
      </c>
      <c r="B93" s="12">
        <v>735</v>
      </c>
      <c r="C93" s="12">
        <v>3156</v>
      </c>
      <c r="D93" s="12">
        <v>3891</v>
      </c>
      <c r="E93" s="12"/>
    </row>
    <row r="94" spans="1:6" x14ac:dyDescent="0.35">
      <c r="A94" s="15" t="s">
        <v>9</v>
      </c>
      <c r="B94" s="12">
        <v>1251</v>
      </c>
      <c r="C94" s="12">
        <v>2226</v>
      </c>
      <c r="D94" s="12">
        <v>3477</v>
      </c>
      <c r="E94" s="12"/>
    </row>
    <row r="95" spans="1:6" x14ac:dyDescent="0.35">
      <c r="A95" s="23" t="s">
        <v>22</v>
      </c>
      <c r="B95" s="13">
        <v>8599</v>
      </c>
      <c r="C95" s="13">
        <v>51212</v>
      </c>
      <c r="D95" s="13">
        <v>23811</v>
      </c>
      <c r="E95" s="10"/>
    </row>
    <row r="96" spans="1:6" x14ac:dyDescent="0.35">
      <c r="A96" s="15"/>
      <c r="B96" s="15"/>
      <c r="C96" s="15"/>
      <c r="D96" s="15"/>
      <c r="E96" s="15"/>
      <c r="F96" s="15"/>
    </row>
    <row r="97" spans="1:6" x14ac:dyDescent="0.35">
      <c r="A97" s="15"/>
      <c r="B97" s="15"/>
      <c r="C97" s="15"/>
      <c r="D97" s="15"/>
      <c r="E97" s="15"/>
      <c r="F97" s="15"/>
    </row>
    <row r="98" spans="1:6" x14ac:dyDescent="0.35">
      <c r="A98" s="15"/>
      <c r="B98" s="15"/>
      <c r="C98" s="15"/>
      <c r="D98" s="15"/>
      <c r="E98" s="15"/>
      <c r="F98" s="15"/>
    </row>
    <row r="99" spans="1:6" x14ac:dyDescent="0.35">
      <c r="A99" s="15"/>
      <c r="B99" s="15"/>
      <c r="C99" s="15"/>
      <c r="D99" s="15"/>
      <c r="E99" s="15"/>
      <c r="F99" s="15"/>
    </row>
    <row r="100" spans="1:6" x14ac:dyDescent="0.35">
      <c r="A100" s="15"/>
      <c r="B100" s="15"/>
      <c r="C100" s="15"/>
      <c r="D100" s="15"/>
      <c r="E100" s="15"/>
      <c r="F100" s="15"/>
    </row>
    <row r="101" spans="1:6" x14ac:dyDescent="0.35">
      <c r="A101" s="15"/>
      <c r="B101" s="15"/>
      <c r="C101" s="15"/>
      <c r="D101" s="15"/>
      <c r="E101" s="15"/>
      <c r="F101" s="15"/>
    </row>
    <row r="102" spans="1:6" x14ac:dyDescent="0.35">
      <c r="A102" s="15"/>
      <c r="B102" s="15"/>
      <c r="C102" s="15"/>
      <c r="D102" s="15"/>
      <c r="E102" s="15"/>
      <c r="F102" s="15"/>
    </row>
    <row r="103" spans="1:6" x14ac:dyDescent="0.35">
      <c r="A103" s="15"/>
      <c r="B103" s="15"/>
      <c r="C103" s="15"/>
      <c r="D103" s="15"/>
      <c r="E103" s="15"/>
      <c r="F103" s="15"/>
    </row>
    <row r="104" spans="1:6" x14ac:dyDescent="0.35">
      <c r="A104" s="15"/>
      <c r="B104" s="15"/>
      <c r="C104" s="15"/>
      <c r="D104" s="15"/>
      <c r="E104" s="15"/>
      <c r="F104" s="15"/>
    </row>
  </sheetData>
  <mergeCells count="6">
    <mergeCell ref="A87:F87"/>
    <mergeCell ref="A34:F34"/>
    <mergeCell ref="A46:F46"/>
    <mergeCell ref="A66:F66"/>
    <mergeCell ref="A56:F56"/>
    <mergeCell ref="A77:F77"/>
  </mergeCells>
  <pageMargins left="0.7" right="0.7" top="0.75" bottom="0.75" header="0.3" footer="0.3"/>
  <pageSetup paperSize="8" orientation="landscape" horizontalDpi="90" verticalDpi="90" r:id="rId1"/>
  <rowBreaks count="2" manualBreakCount="2">
    <brk id="31" max="6" man="1"/>
    <brk id="75" max="16383" man="1"/>
  </rowBreaks>
  <ignoredErrors>
    <ignoredError sqref="B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93"/>
  <sheetViews>
    <sheetView zoomScale="106" zoomScaleNormal="106" workbookViewId="0"/>
  </sheetViews>
  <sheetFormatPr defaultRowHeight="14.5" x14ac:dyDescent="0.35"/>
  <cols>
    <col min="1" max="1" width="65.7265625" bestFit="1" customWidth="1"/>
    <col min="2" max="6" width="20" customWidth="1"/>
    <col min="7" max="12" width="15.36328125" customWidth="1"/>
  </cols>
  <sheetData>
    <row r="1" spans="1:9" ht="79.5" customHeight="1" x14ac:dyDescent="0.35">
      <c r="A1" s="1"/>
      <c r="B1" s="28" t="s">
        <v>34</v>
      </c>
      <c r="C1" s="43" t="s">
        <v>0</v>
      </c>
      <c r="D1" s="43" t="s">
        <v>35</v>
      </c>
      <c r="E1" s="43" t="s">
        <v>1</v>
      </c>
      <c r="F1" s="43" t="s">
        <v>2</v>
      </c>
      <c r="G1" s="43" t="s">
        <v>3</v>
      </c>
    </row>
    <row r="2" spans="1:9" x14ac:dyDescent="0.35">
      <c r="A2" s="4" t="s">
        <v>4</v>
      </c>
      <c r="B2" s="29">
        <v>27874</v>
      </c>
      <c r="C2" s="8">
        <f>SUM(C3:C7)</f>
        <v>13920.9</v>
      </c>
      <c r="D2" s="8">
        <f>D62</f>
        <v>26734</v>
      </c>
      <c r="E2" s="8">
        <f>SUM(E3:E7)</f>
        <v>13410.800000000001</v>
      </c>
      <c r="F2" s="8">
        <f>D83</f>
        <v>26089</v>
      </c>
      <c r="G2" s="8">
        <f>D93</f>
        <v>26032</v>
      </c>
    </row>
    <row r="3" spans="1:9" x14ac:dyDescent="0.35">
      <c r="A3" t="s">
        <v>5</v>
      </c>
      <c r="B3" s="30">
        <v>8570</v>
      </c>
      <c r="C3" s="9">
        <f>D46</f>
        <v>4205.2</v>
      </c>
      <c r="D3" s="9">
        <f>D57</f>
        <v>8320</v>
      </c>
      <c r="E3" s="9">
        <f>D67</f>
        <v>4063.4</v>
      </c>
      <c r="F3" s="16">
        <f>D78</f>
        <v>7850</v>
      </c>
      <c r="G3" s="35">
        <f>D88</f>
        <v>7845</v>
      </c>
    </row>
    <row r="4" spans="1:9" x14ac:dyDescent="0.35">
      <c r="A4" t="s">
        <v>6</v>
      </c>
      <c r="B4" s="31">
        <v>5314</v>
      </c>
      <c r="C4" s="10">
        <f>D47</f>
        <v>2800.3</v>
      </c>
      <c r="D4" s="10">
        <f>D58</f>
        <v>5653</v>
      </c>
      <c r="E4" s="10">
        <f>D68</f>
        <v>2624.1</v>
      </c>
      <c r="F4" s="17">
        <f>D79</f>
        <v>5397</v>
      </c>
      <c r="G4" s="36">
        <f>D89</f>
        <v>5931</v>
      </c>
    </row>
    <row r="5" spans="1:9" x14ac:dyDescent="0.35">
      <c r="A5" t="s">
        <v>7</v>
      </c>
      <c r="B5" s="31">
        <v>5117</v>
      </c>
      <c r="C5" s="10">
        <f>D48</f>
        <v>2503.1999999999998</v>
      </c>
      <c r="D5" s="10">
        <f>D59</f>
        <v>4457</v>
      </c>
      <c r="E5" s="10">
        <f>D69</f>
        <v>2469.6</v>
      </c>
      <c r="F5" s="17">
        <f>D80</f>
        <v>4710</v>
      </c>
      <c r="G5" s="36">
        <f>D90</f>
        <v>4424</v>
      </c>
    </row>
    <row r="6" spans="1:9" x14ac:dyDescent="0.35">
      <c r="A6" t="s">
        <v>8</v>
      </c>
      <c r="B6" s="31">
        <v>4867</v>
      </c>
      <c r="C6" s="10">
        <f>D49</f>
        <v>2422.8000000000002</v>
      </c>
      <c r="D6" s="10">
        <f>D60</f>
        <v>4622</v>
      </c>
      <c r="E6" s="10">
        <f>D70</f>
        <v>2388.2000000000003</v>
      </c>
      <c r="F6" s="17">
        <f>D81</f>
        <v>4577</v>
      </c>
      <c r="G6" s="36">
        <f>D91</f>
        <v>4488</v>
      </c>
    </row>
    <row r="7" spans="1:9" x14ac:dyDescent="0.35">
      <c r="A7" t="s">
        <v>9</v>
      </c>
      <c r="B7" s="32">
        <v>4006</v>
      </c>
      <c r="C7" s="11">
        <f>D50</f>
        <v>1989.4</v>
      </c>
      <c r="D7" s="11">
        <f>D61</f>
        <v>3682</v>
      </c>
      <c r="E7" s="11">
        <f>D71</f>
        <v>1865.5</v>
      </c>
      <c r="F7" s="18">
        <f>D82</f>
        <v>3555</v>
      </c>
      <c r="G7" s="37">
        <f>D92</f>
        <v>3344</v>
      </c>
    </row>
    <row r="8" spans="1:9" x14ac:dyDescent="0.35">
      <c r="B8" s="47"/>
      <c r="C8" s="10"/>
      <c r="D8" s="10"/>
      <c r="E8" s="10"/>
      <c r="F8" s="17"/>
      <c r="G8" s="17"/>
    </row>
    <row r="9" spans="1:9" x14ac:dyDescent="0.35">
      <c r="A9" s="4" t="s">
        <v>10</v>
      </c>
      <c r="B9" s="39">
        <v>9892</v>
      </c>
      <c r="C9" s="48">
        <f>C10+C14+C18</f>
        <v>4124.5</v>
      </c>
      <c r="D9" s="48">
        <f>D10+D14+D18</f>
        <v>7661</v>
      </c>
      <c r="E9" s="48">
        <f>E10+E14+E18</f>
        <v>3532.8000000000006</v>
      </c>
      <c r="F9" s="48">
        <f>F10+F14+F18</f>
        <v>6503</v>
      </c>
      <c r="G9" s="48">
        <f>G10+G14+G18</f>
        <v>7300</v>
      </c>
    </row>
    <row r="10" spans="1:9" x14ac:dyDescent="0.35">
      <c r="A10" s="3" t="s">
        <v>11</v>
      </c>
      <c r="B10" s="42">
        <v>3495</v>
      </c>
      <c r="C10" s="19">
        <f>SUM(C11:C13)</f>
        <v>1018.5999999999999</v>
      </c>
      <c r="D10" s="19">
        <v>1446</v>
      </c>
      <c r="E10" s="19">
        <f>SUM(E11:E13)</f>
        <v>694.2</v>
      </c>
      <c r="F10" s="19">
        <v>1328</v>
      </c>
      <c r="G10" s="19">
        <v>1746</v>
      </c>
    </row>
    <row r="11" spans="1:9" x14ac:dyDescent="0.35">
      <c r="A11" t="s">
        <v>6</v>
      </c>
      <c r="B11" s="30">
        <v>2248</v>
      </c>
      <c r="C11" s="9">
        <v>530.9</v>
      </c>
      <c r="D11" s="9">
        <v>707</v>
      </c>
      <c r="E11" s="9">
        <v>339.1</v>
      </c>
      <c r="F11" s="16">
        <v>665</v>
      </c>
      <c r="G11" s="35">
        <v>722</v>
      </c>
    </row>
    <row r="12" spans="1:9" x14ac:dyDescent="0.35">
      <c r="A12" t="s">
        <v>5</v>
      </c>
      <c r="B12" s="31">
        <v>693</v>
      </c>
      <c r="C12" s="10">
        <v>219.7</v>
      </c>
      <c r="D12" s="10">
        <v>309</v>
      </c>
      <c r="E12" s="10">
        <v>161.30000000000001</v>
      </c>
      <c r="F12" s="17">
        <v>249</v>
      </c>
      <c r="G12" s="36">
        <v>630</v>
      </c>
    </row>
    <row r="13" spans="1:9" x14ac:dyDescent="0.35">
      <c r="A13" t="s">
        <v>8</v>
      </c>
      <c r="B13" s="32">
        <v>554</v>
      </c>
      <c r="C13" s="11">
        <v>268</v>
      </c>
      <c r="D13" s="11">
        <v>430</v>
      </c>
      <c r="E13" s="11">
        <v>193.8</v>
      </c>
      <c r="F13" s="18">
        <v>414</v>
      </c>
      <c r="G13" s="37">
        <v>394</v>
      </c>
      <c r="I13" s="10"/>
    </row>
    <row r="14" spans="1:9" x14ac:dyDescent="0.35">
      <c r="A14" s="3" t="s">
        <v>12</v>
      </c>
      <c r="B14" s="42">
        <v>5154</v>
      </c>
      <c r="C14" s="19">
        <f>SUM(C15:C17)</f>
        <v>2586.2000000000003</v>
      </c>
      <c r="D14" s="19">
        <v>5039</v>
      </c>
      <c r="E14" s="19">
        <f>SUM(E15:E17)</f>
        <v>2383.2000000000003</v>
      </c>
      <c r="F14" s="19">
        <v>4965</v>
      </c>
      <c r="G14" s="19">
        <v>4894</v>
      </c>
    </row>
    <row r="15" spans="1:9" x14ac:dyDescent="0.35">
      <c r="A15" t="s">
        <v>6</v>
      </c>
      <c r="B15" s="30">
        <v>4817</v>
      </c>
      <c r="C15" s="9">
        <v>2415.5</v>
      </c>
      <c r="D15" s="9">
        <v>4556</v>
      </c>
      <c r="E15" s="9">
        <v>2179.8000000000002</v>
      </c>
      <c r="F15" s="16">
        <v>4487</v>
      </c>
      <c r="G15" s="35">
        <v>4582</v>
      </c>
    </row>
    <row r="16" spans="1:9" x14ac:dyDescent="0.35">
      <c r="A16" t="s">
        <v>5</v>
      </c>
      <c r="B16" s="31">
        <v>260</v>
      </c>
      <c r="C16" s="10">
        <v>130.9</v>
      </c>
      <c r="D16" s="10">
        <v>372</v>
      </c>
      <c r="E16" s="10">
        <v>147.9</v>
      </c>
      <c r="F16" s="17">
        <v>360</v>
      </c>
      <c r="G16" s="36">
        <v>312</v>
      </c>
    </row>
    <row r="17" spans="1:7" x14ac:dyDescent="0.35">
      <c r="A17" t="s">
        <v>7</v>
      </c>
      <c r="B17" s="32">
        <v>77</v>
      </c>
      <c r="C17" s="11">
        <v>39.799999999999997</v>
      </c>
      <c r="D17" s="11">
        <v>111</v>
      </c>
      <c r="E17" s="11">
        <v>55.5</v>
      </c>
      <c r="F17" s="18">
        <v>118</v>
      </c>
      <c r="G17" s="37">
        <v>0</v>
      </c>
    </row>
    <row r="18" spans="1:7" x14ac:dyDescent="0.35">
      <c r="A18" s="3" t="s">
        <v>13</v>
      </c>
      <c r="B18" s="42">
        <v>1243</v>
      </c>
      <c r="C18" s="19">
        <f>C19</f>
        <v>519.70000000000005</v>
      </c>
      <c r="D18" s="19">
        <v>1176</v>
      </c>
      <c r="E18" s="19">
        <f>E19</f>
        <v>455.4</v>
      </c>
      <c r="F18" s="19">
        <v>210</v>
      </c>
      <c r="G18" s="19">
        <v>660</v>
      </c>
    </row>
    <row r="19" spans="1:7" x14ac:dyDescent="0.35">
      <c r="A19" t="s">
        <v>6</v>
      </c>
      <c r="B19" s="40">
        <v>1243</v>
      </c>
      <c r="C19" s="13">
        <v>519.70000000000005</v>
      </c>
      <c r="D19" s="13">
        <v>1176</v>
      </c>
      <c r="E19" s="13">
        <v>455.4</v>
      </c>
      <c r="F19" s="13">
        <v>210</v>
      </c>
      <c r="G19" s="13">
        <v>660</v>
      </c>
    </row>
    <row r="20" spans="1:7" x14ac:dyDescent="0.35">
      <c r="A20" s="4"/>
      <c r="C20" s="15"/>
      <c r="D20" s="15"/>
      <c r="E20" s="15"/>
      <c r="F20" s="15"/>
      <c r="G20" s="15"/>
    </row>
    <row r="21" spans="1:7" ht="15" thickBot="1" x14ac:dyDescent="0.4">
      <c r="A21" s="5" t="s">
        <v>14</v>
      </c>
      <c r="B21" s="14">
        <v>37766</v>
      </c>
      <c r="C21" s="14">
        <f>C2+C9</f>
        <v>18045.400000000001</v>
      </c>
      <c r="D21" s="14">
        <v>34395</v>
      </c>
      <c r="E21" s="14">
        <f>E2+E9</f>
        <v>16943.600000000002</v>
      </c>
      <c r="F21" s="14">
        <f>F9+F2</f>
        <v>32592</v>
      </c>
      <c r="G21" s="14">
        <f>G9+G2</f>
        <v>33332</v>
      </c>
    </row>
    <row r="22" spans="1:7" x14ac:dyDescent="0.35">
      <c r="A22" s="4" t="s">
        <v>15</v>
      </c>
      <c r="B22" s="34"/>
      <c r="C22" s="34"/>
      <c r="D22" s="15"/>
      <c r="E22" s="15"/>
      <c r="F22" s="15"/>
      <c r="G22" s="15"/>
    </row>
    <row r="23" spans="1:7" x14ac:dyDescent="0.35">
      <c r="A23" t="s">
        <v>5</v>
      </c>
      <c r="B23" s="33">
        <v>13622</v>
      </c>
      <c r="C23" s="12">
        <f>C3+C12+C16</f>
        <v>4555.7999999999993</v>
      </c>
      <c r="D23" s="12">
        <f>D3+D12+D16</f>
        <v>9001</v>
      </c>
      <c r="E23" s="12">
        <f>E3+E12+E16</f>
        <v>4372.5999999999995</v>
      </c>
      <c r="F23" s="12">
        <f>F3+F12+F16</f>
        <v>8459</v>
      </c>
      <c r="G23" s="12">
        <f>G3+G12+G16</f>
        <v>8787</v>
      </c>
    </row>
    <row r="24" spans="1:7" x14ac:dyDescent="0.35">
      <c r="A24" t="s">
        <v>6</v>
      </c>
      <c r="B24" s="33">
        <v>9523</v>
      </c>
      <c r="C24" s="12">
        <f>C4+C11+C15+C19</f>
        <v>6266.4000000000005</v>
      </c>
      <c r="D24" s="12">
        <f>D4+D11+D15+D19</f>
        <v>12092</v>
      </c>
      <c r="E24" s="12">
        <f>E4+E11+E15+E19</f>
        <v>5598.4</v>
      </c>
      <c r="F24" s="12">
        <f>F4+F11+F15+F19</f>
        <v>10759</v>
      </c>
      <c r="G24" s="12">
        <f>G4+G11+G15+G19</f>
        <v>11895</v>
      </c>
    </row>
    <row r="25" spans="1:7" x14ac:dyDescent="0.35">
      <c r="A25" t="s">
        <v>7</v>
      </c>
      <c r="B25" s="33">
        <v>5421</v>
      </c>
      <c r="C25" s="12">
        <f>C5+C17</f>
        <v>2543</v>
      </c>
      <c r="D25" s="12">
        <f>D5+D17</f>
        <v>4568</v>
      </c>
      <c r="E25" s="12">
        <f>E5+E17</f>
        <v>2525.1</v>
      </c>
      <c r="F25" s="12">
        <f>F5+F17</f>
        <v>4828</v>
      </c>
      <c r="G25" s="12">
        <f>G5+G17</f>
        <v>4424</v>
      </c>
    </row>
    <row r="26" spans="1:7" x14ac:dyDescent="0.35">
      <c r="A26" t="s">
        <v>8</v>
      </c>
      <c r="B26" s="33">
        <v>5194</v>
      </c>
      <c r="C26" s="12">
        <f>C6+C13</f>
        <v>2690.8</v>
      </c>
      <c r="D26" s="12">
        <f>D6+D13</f>
        <v>5052</v>
      </c>
      <c r="E26" s="12">
        <f>E6+E13</f>
        <v>2582.0000000000005</v>
      </c>
      <c r="F26" s="12">
        <f>F6+F13</f>
        <v>4991</v>
      </c>
      <c r="G26" s="12">
        <f>G6+G13</f>
        <v>4882</v>
      </c>
    </row>
    <row r="27" spans="1:7" x14ac:dyDescent="0.35">
      <c r="A27" t="s">
        <v>9</v>
      </c>
      <c r="B27" s="33">
        <v>4006</v>
      </c>
      <c r="C27" s="12">
        <f>C7</f>
        <v>1989.4</v>
      </c>
      <c r="D27" s="12">
        <f>D7</f>
        <v>3682</v>
      </c>
      <c r="E27" s="12">
        <f>E7</f>
        <v>1865.5</v>
      </c>
      <c r="F27" s="12">
        <f>F7</f>
        <v>3555</v>
      </c>
      <c r="G27" s="12">
        <f>G7</f>
        <v>3344</v>
      </c>
    </row>
    <row r="28" spans="1:7" ht="15" thickBot="1" x14ac:dyDescent="0.4">
      <c r="A28" s="5" t="s">
        <v>14</v>
      </c>
      <c r="B28" s="14">
        <v>37766</v>
      </c>
      <c r="C28" s="14">
        <f>SUM(C23:C27)</f>
        <v>18045.400000000001</v>
      </c>
      <c r="D28" s="14">
        <f>SUM(D23:D27)</f>
        <v>34395</v>
      </c>
      <c r="E28" s="14">
        <f>SUM(E23:E27)</f>
        <v>16943.599999999999</v>
      </c>
      <c r="F28" s="14">
        <f>SUM(F23:F27)</f>
        <v>32592</v>
      </c>
      <c r="G28" s="14">
        <f>SUM(G23:G27)</f>
        <v>33332</v>
      </c>
    </row>
    <row r="29" spans="1:7" x14ac:dyDescent="0.35">
      <c r="A29" s="38"/>
      <c r="B29" s="39"/>
      <c r="C29" s="39"/>
      <c r="D29" s="39"/>
      <c r="E29" s="39"/>
      <c r="F29" s="39"/>
      <c r="G29" s="39"/>
    </row>
    <row r="30" spans="1:7" x14ac:dyDescent="0.35">
      <c r="A30" s="38"/>
      <c r="B30" s="39"/>
      <c r="C30" s="39"/>
      <c r="D30" s="39"/>
      <c r="E30" s="39"/>
      <c r="F30" s="39"/>
      <c r="G30" s="39"/>
    </row>
    <row r="31" spans="1:7" x14ac:dyDescent="0.35">
      <c r="A31" s="38"/>
      <c r="B31" s="39"/>
      <c r="C31" s="39"/>
      <c r="D31" s="39"/>
      <c r="E31" s="39"/>
      <c r="F31" s="39"/>
      <c r="G31" s="39"/>
    </row>
    <row r="32" spans="1:7" x14ac:dyDescent="0.35">
      <c r="A32" s="54" t="s">
        <v>16</v>
      </c>
      <c r="B32" s="54"/>
      <c r="C32" s="54"/>
      <c r="D32" s="54"/>
      <c r="E32" s="6"/>
    </row>
    <row r="33" spans="1:4" x14ac:dyDescent="0.35">
      <c r="A33" s="52" t="s">
        <v>41</v>
      </c>
      <c r="B33" s="52"/>
      <c r="C33" s="52"/>
      <c r="D33" s="52"/>
    </row>
    <row r="34" spans="1:4" ht="29" x14ac:dyDescent="0.35">
      <c r="A34" s="24" t="s">
        <v>20</v>
      </c>
      <c r="B34" s="27" t="s">
        <v>31</v>
      </c>
      <c r="C34" s="27" t="s">
        <v>32</v>
      </c>
      <c r="D34" s="27" t="s">
        <v>33</v>
      </c>
    </row>
    <row r="35" spans="1:4" x14ac:dyDescent="0.35">
      <c r="A35" s="3" t="s">
        <v>21</v>
      </c>
    </row>
    <row r="36" spans="1:4" x14ac:dyDescent="0.35">
      <c r="A36" s="15" t="s">
        <v>5</v>
      </c>
      <c r="B36" s="12">
        <v>513</v>
      </c>
      <c r="C36" s="12">
        <v>8057</v>
      </c>
      <c r="D36" s="12">
        <v>8570</v>
      </c>
    </row>
    <row r="37" spans="1:4" x14ac:dyDescent="0.35">
      <c r="A37" s="15" t="s">
        <v>6</v>
      </c>
      <c r="B37" s="12">
        <v>3540</v>
      </c>
      <c r="C37" s="12">
        <v>1774</v>
      </c>
      <c r="D37" s="12">
        <v>5314</v>
      </c>
    </row>
    <row r="38" spans="1:4" x14ac:dyDescent="0.35">
      <c r="A38" s="15" t="s">
        <v>7</v>
      </c>
      <c r="B38" s="12">
        <v>4491</v>
      </c>
      <c r="C38" s="12">
        <v>626</v>
      </c>
      <c r="D38" s="12">
        <v>5117</v>
      </c>
    </row>
    <row r="39" spans="1:4" x14ac:dyDescent="0.35">
      <c r="A39" s="15" t="s">
        <v>8</v>
      </c>
      <c r="B39" s="12">
        <v>754</v>
      </c>
      <c r="C39" s="12">
        <v>4113</v>
      </c>
      <c r="D39" s="12">
        <v>4867</v>
      </c>
    </row>
    <row r="40" spans="1:4" x14ac:dyDescent="0.35">
      <c r="A40" s="15" t="s">
        <v>9</v>
      </c>
      <c r="B40" s="12">
        <v>1393</v>
      </c>
      <c r="C40" s="12">
        <v>2613</v>
      </c>
      <c r="D40" s="12">
        <v>4006</v>
      </c>
    </row>
    <row r="41" spans="1:4" x14ac:dyDescent="0.35">
      <c r="A41" s="23" t="s">
        <v>22</v>
      </c>
      <c r="B41" s="13">
        <v>10691</v>
      </c>
      <c r="C41" s="13">
        <v>17183</v>
      </c>
      <c r="D41" s="13">
        <v>27874</v>
      </c>
    </row>
    <row r="43" spans="1:4" x14ac:dyDescent="0.35">
      <c r="A43" s="52" t="s">
        <v>0</v>
      </c>
      <c r="B43" s="52"/>
      <c r="C43" s="52"/>
      <c r="D43" s="52"/>
    </row>
    <row r="44" spans="1:4" ht="29" x14ac:dyDescent="0.35">
      <c r="A44" s="24" t="s">
        <v>20</v>
      </c>
      <c r="B44" s="26" t="s">
        <v>17</v>
      </c>
      <c r="C44" s="26" t="s">
        <v>18</v>
      </c>
      <c r="D44" s="26" t="s">
        <v>19</v>
      </c>
    </row>
    <row r="45" spans="1:4" x14ac:dyDescent="0.35">
      <c r="A45" s="3" t="s">
        <v>21</v>
      </c>
      <c r="B45" s="15"/>
      <c r="C45" s="15"/>
      <c r="D45" s="15"/>
    </row>
    <row r="46" spans="1:4" x14ac:dyDescent="0.35">
      <c r="A46" s="15" t="s">
        <v>5</v>
      </c>
      <c r="B46" s="12">
        <v>250.5</v>
      </c>
      <c r="C46" s="12">
        <v>3954.7</v>
      </c>
      <c r="D46" s="12">
        <f t="shared" ref="D46:D51" si="0">B46+C46</f>
        <v>4205.2</v>
      </c>
    </row>
    <row r="47" spans="1:4" x14ac:dyDescent="0.35">
      <c r="A47" s="15" t="s">
        <v>6</v>
      </c>
      <c r="B47" s="12">
        <v>1820</v>
      </c>
      <c r="C47" s="12">
        <v>980.3</v>
      </c>
      <c r="D47" s="12">
        <f t="shared" si="0"/>
        <v>2800.3</v>
      </c>
    </row>
    <row r="48" spans="1:4" x14ac:dyDescent="0.35">
      <c r="A48" s="15" t="s">
        <v>7</v>
      </c>
      <c r="B48" s="12">
        <v>2182.1</v>
      </c>
      <c r="C48" s="12">
        <v>321.10000000000002</v>
      </c>
      <c r="D48" s="12">
        <f t="shared" si="0"/>
        <v>2503.1999999999998</v>
      </c>
    </row>
    <row r="49" spans="1:5" x14ac:dyDescent="0.35">
      <c r="A49" s="15" t="s">
        <v>8</v>
      </c>
      <c r="B49" s="12">
        <v>387.8</v>
      </c>
      <c r="C49" s="12">
        <v>2035</v>
      </c>
      <c r="D49" s="12">
        <f t="shared" si="0"/>
        <v>2422.8000000000002</v>
      </c>
    </row>
    <row r="50" spans="1:5" x14ac:dyDescent="0.35">
      <c r="A50" s="15" t="s">
        <v>9</v>
      </c>
      <c r="B50" s="12">
        <v>710.9</v>
      </c>
      <c r="C50" s="12">
        <v>1278.5</v>
      </c>
      <c r="D50" s="12">
        <f t="shared" si="0"/>
        <v>1989.4</v>
      </c>
    </row>
    <row r="51" spans="1:5" x14ac:dyDescent="0.35">
      <c r="A51" s="23" t="s">
        <v>22</v>
      </c>
      <c r="B51" s="13">
        <f>SUM(B46:B50)</f>
        <v>5351.3</v>
      </c>
      <c r="C51" s="13">
        <f>SUM(C46:C50)</f>
        <v>8569.6</v>
      </c>
      <c r="D51" s="13">
        <f t="shared" si="0"/>
        <v>13920.900000000001</v>
      </c>
      <c r="E51" s="6"/>
    </row>
    <row r="52" spans="1:5" x14ac:dyDescent="0.35">
      <c r="D52" s="6"/>
      <c r="E52" s="6"/>
    </row>
    <row r="53" spans="1:5" hidden="1" x14ac:dyDescent="0.35">
      <c r="A53" s="4" t="s">
        <v>16</v>
      </c>
    </row>
    <row r="54" spans="1:5" x14ac:dyDescent="0.35">
      <c r="A54" s="50" t="s">
        <v>23</v>
      </c>
      <c r="B54" s="50"/>
      <c r="C54" s="50"/>
      <c r="D54" s="50"/>
    </row>
    <row r="55" spans="1:5" ht="33" customHeight="1" x14ac:dyDescent="0.35">
      <c r="A55" s="25" t="s">
        <v>20</v>
      </c>
      <c r="B55" s="26" t="s">
        <v>17</v>
      </c>
      <c r="C55" s="26" t="s">
        <v>18</v>
      </c>
      <c r="D55" s="26" t="s">
        <v>19</v>
      </c>
    </row>
    <row r="56" spans="1:5" x14ac:dyDescent="0.35">
      <c r="A56" s="3" t="s">
        <v>21</v>
      </c>
      <c r="B56" s="15"/>
      <c r="C56" s="15"/>
      <c r="D56" s="15"/>
    </row>
    <row r="57" spans="1:5" x14ac:dyDescent="0.35">
      <c r="A57" s="15" t="s">
        <v>5</v>
      </c>
      <c r="B57" s="12">
        <v>449.71075853328398</v>
      </c>
      <c r="C57" s="12">
        <v>7870</v>
      </c>
      <c r="D57" s="12">
        <v>8320</v>
      </c>
    </row>
    <row r="58" spans="1:5" x14ac:dyDescent="0.35">
      <c r="A58" s="15" t="s">
        <v>6</v>
      </c>
      <c r="B58" s="12">
        <v>3483.4827638729998</v>
      </c>
      <c r="C58" s="12">
        <v>2170</v>
      </c>
      <c r="D58" s="12">
        <v>5653</v>
      </c>
    </row>
    <row r="59" spans="1:5" x14ac:dyDescent="0.35">
      <c r="A59" s="15" t="s">
        <v>7</v>
      </c>
      <c r="B59" s="12">
        <v>3852.9461191466298</v>
      </c>
      <c r="C59" s="12">
        <v>604</v>
      </c>
      <c r="D59" s="12">
        <v>4457</v>
      </c>
    </row>
    <row r="60" spans="1:5" x14ac:dyDescent="0.35">
      <c r="A60" s="15" t="s">
        <v>8</v>
      </c>
      <c r="B60" s="12">
        <v>746.61233606613598</v>
      </c>
      <c r="C60" s="12">
        <v>3875</v>
      </c>
      <c r="D60" s="12">
        <v>4622</v>
      </c>
    </row>
    <row r="61" spans="1:5" x14ac:dyDescent="0.35">
      <c r="A61" s="15" t="s">
        <v>9</v>
      </c>
      <c r="B61" s="12">
        <v>1282.6704926325599</v>
      </c>
      <c r="C61" s="12">
        <v>2399</v>
      </c>
      <c r="D61" s="12">
        <v>3682</v>
      </c>
    </row>
    <row r="62" spans="1:5" x14ac:dyDescent="0.35">
      <c r="A62" s="23" t="s">
        <v>22</v>
      </c>
      <c r="B62" s="13">
        <v>9816</v>
      </c>
      <c r="C62" s="13">
        <v>16918</v>
      </c>
      <c r="D62" s="13">
        <v>26734</v>
      </c>
    </row>
    <row r="63" spans="1:5" x14ac:dyDescent="0.35">
      <c r="A63" s="15"/>
      <c r="B63" s="15"/>
      <c r="C63" s="15"/>
      <c r="D63" s="15"/>
    </row>
    <row r="64" spans="1:5" x14ac:dyDescent="0.35">
      <c r="A64" s="50" t="s">
        <v>1</v>
      </c>
      <c r="B64" s="50"/>
      <c r="C64" s="50"/>
      <c r="D64" s="50"/>
    </row>
    <row r="65" spans="1:4" ht="29" x14ac:dyDescent="0.35">
      <c r="A65" s="25" t="s">
        <v>20</v>
      </c>
      <c r="B65" s="26" t="s">
        <v>17</v>
      </c>
      <c r="C65" s="26" t="s">
        <v>18</v>
      </c>
      <c r="D65" s="26" t="s">
        <v>19</v>
      </c>
    </row>
    <row r="66" spans="1:4" x14ac:dyDescent="0.35">
      <c r="A66" s="3" t="s">
        <v>21</v>
      </c>
      <c r="B66" s="15"/>
      <c r="C66" s="15"/>
      <c r="D66" s="15"/>
    </row>
    <row r="67" spans="1:4" x14ac:dyDescent="0.35">
      <c r="A67" s="15" t="s">
        <v>5</v>
      </c>
      <c r="B67" s="12">
        <v>213.4</v>
      </c>
      <c r="C67" s="12">
        <v>3850</v>
      </c>
      <c r="D67" s="12">
        <f>B67+C67</f>
        <v>4063.4</v>
      </c>
    </row>
    <row r="68" spans="1:4" x14ac:dyDescent="0.35">
      <c r="A68" s="15" t="s">
        <v>6</v>
      </c>
      <c r="B68" s="12">
        <v>1534.6</v>
      </c>
      <c r="C68" s="12">
        <v>1088.5</v>
      </c>
      <c r="D68" s="12">
        <f>B68+C68+1</f>
        <v>2624.1</v>
      </c>
    </row>
    <row r="69" spans="1:4" x14ac:dyDescent="0.35">
      <c r="A69" s="15" t="s">
        <v>7</v>
      </c>
      <c r="B69" s="12">
        <v>2163.4</v>
      </c>
      <c r="C69" s="12">
        <v>307.2</v>
      </c>
      <c r="D69" s="12">
        <f>B69+C69-1</f>
        <v>2469.6</v>
      </c>
    </row>
    <row r="70" spans="1:4" x14ac:dyDescent="0.35">
      <c r="A70" s="15" t="s">
        <v>8</v>
      </c>
      <c r="B70" s="12">
        <v>426.8</v>
      </c>
      <c r="C70" s="12">
        <v>1961.4</v>
      </c>
      <c r="D70" s="12">
        <f>B70+C70</f>
        <v>2388.2000000000003</v>
      </c>
    </row>
    <row r="71" spans="1:4" x14ac:dyDescent="0.35">
      <c r="A71" s="15" t="s">
        <v>9</v>
      </c>
      <c r="B71" s="12">
        <v>642</v>
      </c>
      <c r="C71" s="12">
        <v>1223.5</v>
      </c>
      <c r="D71" s="12">
        <f>B71+C71</f>
        <v>1865.5</v>
      </c>
    </row>
    <row r="72" spans="1:4" x14ac:dyDescent="0.35">
      <c r="A72" s="23" t="s">
        <v>22</v>
      </c>
      <c r="B72" s="13">
        <f>SUM(B67:B71)</f>
        <v>4980.2</v>
      </c>
      <c r="C72" s="13">
        <f>SUM(C67:C71)</f>
        <v>8430.6</v>
      </c>
      <c r="D72" s="13">
        <f>B72+C72</f>
        <v>13410.8</v>
      </c>
    </row>
    <row r="73" spans="1:4" x14ac:dyDescent="0.35">
      <c r="A73" s="15"/>
      <c r="B73" s="15"/>
      <c r="C73" s="15"/>
      <c r="D73" s="15"/>
    </row>
    <row r="74" spans="1:4" x14ac:dyDescent="0.35">
      <c r="A74" s="54" t="s">
        <v>16</v>
      </c>
      <c r="B74" s="54"/>
      <c r="C74" s="54"/>
      <c r="D74" s="54"/>
    </row>
    <row r="75" spans="1:4" x14ac:dyDescent="0.35">
      <c r="A75" s="50" t="s">
        <v>2</v>
      </c>
      <c r="B75" s="50"/>
      <c r="C75" s="50"/>
      <c r="D75" s="50"/>
    </row>
    <row r="76" spans="1:4" ht="29" x14ac:dyDescent="0.35">
      <c r="A76" s="25" t="s">
        <v>20</v>
      </c>
      <c r="B76" s="26" t="s">
        <v>17</v>
      </c>
      <c r="C76" s="26" t="s">
        <v>18</v>
      </c>
      <c r="D76" s="26" t="s">
        <v>19</v>
      </c>
    </row>
    <row r="77" spans="1:4" x14ac:dyDescent="0.35">
      <c r="A77" s="3" t="s">
        <v>21</v>
      </c>
      <c r="B77" s="15"/>
      <c r="C77" s="15"/>
      <c r="D77" s="15"/>
    </row>
    <row r="78" spans="1:4" x14ac:dyDescent="0.35">
      <c r="A78" s="15" t="s">
        <v>5</v>
      </c>
      <c r="B78" s="12">
        <v>408</v>
      </c>
      <c r="C78" s="12">
        <v>7442</v>
      </c>
      <c r="D78" s="12">
        <v>7850</v>
      </c>
    </row>
    <row r="79" spans="1:4" x14ac:dyDescent="0.35">
      <c r="A79" s="15" t="s">
        <v>6</v>
      </c>
      <c r="B79" s="12">
        <v>3185</v>
      </c>
      <c r="C79" s="12">
        <v>2212</v>
      </c>
      <c r="D79" s="12">
        <v>5397</v>
      </c>
    </row>
    <row r="80" spans="1:4" x14ac:dyDescent="0.35">
      <c r="A80" s="15" t="s">
        <v>7</v>
      </c>
      <c r="B80" s="12">
        <v>4111</v>
      </c>
      <c r="C80" s="12">
        <v>599</v>
      </c>
      <c r="D80" s="12">
        <v>4710</v>
      </c>
    </row>
    <row r="81" spans="1:4" x14ac:dyDescent="0.35">
      <c r="A81" s="15" t="s">
        <v>8</v>
      </c>
      <c r="B81" s="12">
        <v>775</v>
      </c>
      <c r="C81" s="12">
        <v>3802</v>
      </c>
      <c r="D81" s="12">
        <v>4577</v>
      </c>
    </row>
    <row r="82" spans="1:4" x14ac:dyDescent="0.35">
      <c r="A82" s="15" t="s">
        <v>9</v>
      </c>
      <c r="B82" s="12">
        <v>1227</v>
      </c>
      <c r="C82" s="12">
        <v>2328</v>
      </c>
      <c r="D82" s="12">
        <v>3555</v>
      </c>
    </row>
    <row r="83" spans="1:4" x14ac:dyDescent="0.35">
      <c r="A83" s="23" t="s">
        <v>22</v>
      </c>
      <c r="B83" s="13">
        <v>9706</v>
      </c>
      <c r="C83" s="13">
        <v>16383</v>
      </c>
      <c r="D83" s="13">
        <v>26089</v>
      </c>
    </row>
    <row r="84" spans="1:4" x14ac:dyDescent="0.35">
      <c r="A84" s="15"/>
      <c r="B84" s="15"/>
      <c r="C84" s="15"/>
      <c r="D84" s="15"/>
    </row>
    <row r="85" spans="1:4" x14ac:dyDescent="0.35">
      <c r="A85" s="50" t="s">
        <v>3</v>
      </c>
      <c r="B85" s="50"/>
      <c r="C85" s="50"/>
      <c r="D85" s="50"/>
    </row>
    <row r="86" spans="1:4" ht="29" x14ac:dyDescent="0.35">
      <c r="A86" s="25" t="s">
        <v>20</v>
      </c>
      <c r="B86" s="26" t="s">
        <v>17</v>
      </c>
      <c r="C86" s="26" t="s">
        <v>18</v>
      </c>
      <c r="D86" s="26" t="s">
        <v>19</v>
      </c>
    </row>
    <row r="87" spans="1:4" x14ac:dyDescent="0.35">
      <c r="A87" s="3" t="s">
        <v>21</v>
      </c>
      <c r="B87" s="15"/>
      <c r="C87" s="15"/>
      <c r="D87" s="15"/>
    </row>
    <row r="88" spans="1:4" x14ac:dyDescent="0.35">
      <c r="A88" s="15" t="s">
        <v>5</v>
      </c>
      <c r="B88" s="12">
        <v>424</v>
      </c>
      <c r="C88" s="12">
        <v>7421</v>
      </c>
      <c r="D88" s="12">
        <v>7845</v>
      </c>
    </row>
    <row r="89" spans="1:4" x14ac:dyDescent="0.35">
      <c r="A89" s="15" t="s">
        <v>6</v>
      </c>
      <c r="B89" s="12">
        <v>3483</v>
      </c>
      <c r="C89" s="12">
        <v>2448</v>
      </c>
      <c r="D89" s="12">
        <v>5931</v>
      </c>
    </row>
    <row r="90" spans="1:4" x14ac:dyDescent="0.35">
      <c r="A90" s="15" t="s">
        <v>7</v>
      </c>
      <c r="B90" s="12">
        <v>3799</v>
      </c>
      <c r="C90" s="12">
        <v>625</v>
      </c>
      <c r="D90" s="12">
        <v>4424</v>
      </c>
    </row>
    <row r="91" spans="1:4" x14ac:dyDescent="0.35">
      <c r="A91" s="15" t="s">
        <v>8</v>
      </c>
      <c r="B91" s="12">
        <v>848</v>
      </c>
      <c r="C91" s="12">
        <v>3640</v>
      </c>
      <c r="D91" s="12">
        <v>4488</v>
      </c>
    </row>
    <row r="92" spans="1:4" x14ac:dyDescent="0.35">
      <c r="A92" s="15" t="s">
        <v>9</v>
      </c>
      <c r="B92" s="12">
        <v>1214</v>
      </c>
      <c r="C92" s="12">
        <v>2130</v>
      </c>
      <c r="D92" s="12">
        <v>3344</v>
      </c>
    </row>
    <row r="93" spans="1:4" x14ac:dyDescent="0.35">
      <c r="A93" s="23" t="s">
        <v>22</v>
      </c>
      <c r="B93" s="13">
        <v>9768</v>
      </c>
      <c r="C93" s="13">
        <v>16264</v>
      </c>
      <c r="D93" s="13">
        <v>26032</v>
      </c>
    </row>
  </sheetData>
  <mergeCells count="8">
    <mergeCell ref="A75:D75"/>
    <mergeCell ref="A85:D85"/>
    <mergeCell ref="A33:D33"/>
    <mergeCell ref="A32:D32"/>
    <mergeCell ref="A43:D43"/>
    <mergeCell ref="A64:D64"/>
    <mergeCell ref="A54:D54"/>
    <mergeCell ref="A74:D74"/>
  </mergeCells>
  <pageMargins left="0.25" right="0.25" top="0.75" bottom="0.75" header="0.3" footer="0.3"/>
  <pageSetup paperSize="8" orientation="landscape" horizontalDpi="90" verticalDpi="90" r:id="rId1"/>
  <rowBreaks count="2" manualBreakCount="2">
    <brk id="30" max="6" man="1"/>
    <brk id="73" max="6" man="1"/>
  </rowBreaks>
  <ignoredErrors>
    <ignoredError sqref="D68 D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FB90747DBBAB4FAEE7C6D56BC21283" ma:contentTypeVersion="11" ma:contentTypeDescription="Create a new document." ma:contentTypeScope="" ma:versionID="34f9b15ffaf3a72fdc2248112101fab2">
  <xsd:schema xmlns:xsd="http://www.w3.org/2001/XMLSchema" xmlns:xs="http://www.w3.org/2001/XMLSchema" xmlns:p="http://schemas.microsoft.com/office/2006/metadata/properties" xmlns:ns2="354e7ec0-b6ee-4a26-ab4b-6e20ea54de4d" xmlns:ns3="f7360188-1d3f-4236-8b7c-697d77a42c1e" targetNamespace="http://schemas.microsoft.com/office/2006/metadata/properties" ma:root="true" ma:fieldsID="7d4cdf4551ea12d0cd037a98f55e44d9" ns2:_="" ns3:_="">
    <xsd:import namespace="354e7ec0-b6ee-4a26-ab4b-6e20ea54de4d"/>
    <xsd:import namespace="f7360188-1d3f-4236-8b7c-697d77a42c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e7ec0-b6ee-4a26-ab4b-6e20ea54d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360188-1d3f-4236-8b7c-697d77a42c1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AF5469-77C6-401B-8EDC-50441CE06AF8}">
  <ds:schemaRefs>
    <ds:schemaRef ds:uri="http://schemas.microsoft.com/sharepoint/v3/contenttype/forms"/>
  </ds:schemaRefs>
</ds:datastoreItem>
</file>

<file path=customXml/itemProps2.xml><?xml version="1.0" encoding="utf-8"?>
<ds:datastoreItem xmlns:ds="http://schemas.openxmlformats.org/officeDocument/2006/customXml" ds:itemID="{A8BA42FD-1C75-411D-A54D-18A6DAF5C2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e7ec0-b6ee-4a26-ab4b-6e20ea54de4d"/>
    <ds:schemaRef ds:uri="f7360188-1d3f-4236-8b7c-697d77a42c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A84897-7872-4351-8F07-FF24A87452A3}">
  <ds:schemaRefs>
    <ds:schemaRef ds:uri="http://purl.org/dc/dcmitype/"/>
    <ds:schemaRef ds:uri="http://purl.org/dc/elements/1.1/"/>
    <ds:schemaRef ds:uri="354e7ec0-b6ee-4a26-ab4b-6e20ea54de4d"/>
    <ds:schemaRef ds:uri="http://schemas.microsoft.com/office/2006/documentManagement/types"/>
    <ds:schemaRef ds:uri="f7360188-1d3f-4236-8b7c-697d77a42c1e"/>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DISCLOSURE NOTE</vt:lpstr>
      <vt:lpstr>Actual</vt:lpstr>
      <vt:lpstr>CER</vt:lpstr>
      <vt:lpstr>Actual!Print_Area</vt:lpstr>
      <vt:lpstr>CER!Print_Area</vt:lpstr>
      <vt:lpstr>'DISCLOSURE NOTE'!Print_Area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Luresha Chetty</dc:creator>
  <cp:lastModifiedBy>Paula Van Wyk</cp:lastModifiedBy>
  <cp:lastPrinted>2021-12-16T04:45:31Z</cp:lastPrinted>
  <dcterms:created xsi:type="dcterms:W3CDTF">2021-04-22T10:53:50Z</dcterms:created>
  <dcterms:modified xsi:type="dcterms:W3CDTF">2021-12-16T04:47:55Z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0x0101006CFB90747DBBAB4FAEE7C6D56BC21283</vt:lpwstr>
  </property>
</Properties>
</file>